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4г\59 от 25.12.2024 О внес.изм.в Решение о БЮДЖЕТЕ на 2024-2026гг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390" i="1" l="1"/>
  <c r="I343" i="1"/>
  <c r="I251" i="1"/>
  <c r="I213" i="1"/>
  <c r="I188" i="1"/>
  <c r="I76" i="1"/>
  <c r="I71" i="1"/>
  <c r="I34" i="1"/>
  <c r="I32" i="1"/>
  <c r="I131" i="1" l="1"/>
  <c r="I111" i="1"/>
  <c r="I263" i="1" l="1"/>
  <c r="I45" i="1"/>
  <c r="H45" i="1"/>
  <c r="H44" i="1" s="1"/>
  <c r="G45" i="1"/>
  <c r="G44" i="1" s="1"/>
  <c r="I44" i="1"/>
  <c r="I43" i="1" s="1"/>
  <c r="I42" i="1" s="1"/>
  <c r="H43" i="1"/>
  <c r="G43" i="1"/>
  <c r="H42" i="1"/>
  <c r="G42" i="1"/>
  <c r="I283" i="1" l="1"/>
  <c r="H41" i="1" l="1"/>
  <c r="H40" i="1" s="1"/>
  <c r="G41" i="1"/>
  <c r="I40" i="1"/>
  <c r="I39" i="1" s="1"/>
  <c r="G40" i="1"/>
  <c r="I260" i="1" l="1"/>
  <c r="H259" i="1"/>
  <c r="G259" i="1"/>
  <c r="G258" i="1" s="1"/>
  <c r="I258" i="1"/>
  <c r="I257" i="1" s="1"/>
  <c r="I256" i="1" s="1"/>
  <c r="H258" i="1"/>
  <c r="H256" i="1"/>
  <c r="G256" i="1"/>
  <c r="F4" i="1" l="1"/>
  <c r="I9" i="1" l="1"/>
  <c r="I155" i="1" l="1"/>
  <c r="I150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6" i="1"/>
  <c r="J133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2" i="1"/>
  <c r="I132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I264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5" i="1"/>
  <c r="K134" i="1" s="1"/>
  <c r="K128" i="1" s="1"/>
  <c r="K127" i="1" s="1"/>
  <c r="H136" i="1"/>
  <c r="H135" i="1" s="1"/>
  <c r="G136" i="1"/>
  <c r="G135" i="1" s="1"/>
  <c r="I135" i="1"/>
  <c r="I134" i="1"/>
  <c r="I128" i="1" s="1"/>
  <c r="H134" i="1"/>
  <c r="G134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255" i="1" s="1"/>
  <c r="I254" i="1" s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3" i="1"/>
  <c r="H132" i="1" s="1"/>
  <c r="H131" i="1" s="1"/>
  <c r="H130" i="1" s="1"/>
  <c r="I220" i="1"/>
  <c r="G128" i="1"/>
  <c r="G133" i="1"/>
  <c r="G132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I237" i="1" s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07" i="1" l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<sst xmlns="http://schemas.openxmlformats.org/spreadsheetml/2006/main" count="2121" uniqueCount="370">
  <si>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</si>
  <si>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</si>
  <si>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</si>
  <si>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</si>
  <si>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</si>
  <si>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</si>
  <si>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</si>
  <si>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</si>
  <si>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</si>
  <si>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</si>
  <si>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</si>
  <si>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</si>
  <si>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</si>
  <si>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</si>
  <si>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</si>
  <si>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</si>
  <si>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</si>
  <si>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</si>
  <si>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</si>
  <si>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</si>
  <si>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</si>
  <si>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</si>
  <si>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</si>
  <si>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</si>
  <si>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</si>
  <si>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</si>
  <si>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</si>
  <si>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</si>
  <si>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</si>
  <si>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</si>
  <si>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</si>
  <si>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</si>
  <si>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</si>
  <si>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</si>
  <si>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</si>
  <si>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</si>
  <si>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</si>
  <si>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</si>
  <si>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</si>
  <si>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</si>
  <si>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</si>
  <si>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</si>
  <si>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</si>
  <si>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</si>
  <si>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</si>
  <si>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</si>
  <si>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</si>
  <si>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</si>
  <si>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</si>
  <si>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</si>
  <si>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</si>
  <si>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</si>
  <si>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</si>
  <si>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</si>
  <si>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</si>
  <si>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</si>
  <si>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</si>
  <si>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</si>
  <si>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</si>
  <si>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</si>
  <si>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</si>
  <si>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</si>
  <si>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</si>
  <si>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</si>
  <si>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</si>
  <si>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</si>
  <si>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</si>
  <si>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</si>
  <si>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</si>
  <si>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</si>
  <si>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</si>
  <si>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</si>
  <si>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</si>
  <si>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</si>
  <si>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</si>
  <si>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</si>
  <si>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</si>
  <si>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</si>
  <si>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</si>
  <si>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</si>
  <si>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</si>
  <si>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</si>
  <si>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</si>
  <si>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</si>
  <si>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</si>
  <si>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</si>
  <si>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</si>
  <si>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</si>
  <si>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</si>
  <si>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</si>
  <si>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</si>
  <si>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</si>
  <si>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</si>
  <si>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</si>
  <si>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</si>
  <si>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</si>
  <si>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</si>
  <si>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</si>
  <si>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</si>
  <si>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</si>
  <si>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</si>
  <si>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</si>
  <si>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</si>
  <si>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</si>
  <si>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</si>
  <si>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</si>
  <si>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</si>
  <si>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</si>
  <si>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</si>
  <si>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</si>
  <si>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</si>
  <si>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</si>
  <si>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</si>
  <si>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</si>
  <si>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</si>
  <si>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</si>
  <si>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</si>
  <si>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</si>
  <si>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</si>
  <si>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</si>
  <si>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</si>
  <si>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</si>
  <si>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</si>
  <si>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</si>
  <si>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</si>
  <si>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</si>
  <si>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</si>
  <si>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</si>
  <si>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</si>
  <si>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</si>
  <si>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</si>
  <si>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</si>
  <si>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</si>
  <si>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</si>
  <si>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</si>
  <si>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</si>
  <si>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</si>
  <si>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</si>
  <si>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</si>
  <si>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</si>
  <si>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</si>
  <si>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</si>
  <si>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</si>
  <si>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</si>
  <si>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</si>
  <si>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</si>
  <si>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</si>
  <si>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</si>
  <si>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</si>
  <si>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</si>
  <si>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</si>
  <si>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</si>
  <si>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</si>
  <si>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</si>
  <si>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</si>
  <si>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</si>
  <si>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</si>
  <si>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</si>
  <si>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</si>
  <si>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</si>
  <si>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</si>
  <si>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</si>
  <si>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</si>
  <si>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</si>
  <si>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</si>
  <si>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</si>
  <si>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</si>
  <si>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</si>
  <si>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</si>
  <si>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</si>
  <si>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</si>
  <si>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</si>
  <si>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</si>
  <si>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</si>
  <si>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</si>
  <si>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</si>
  <si>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</si>
  <si>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</si>
  <si>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</si>
  <si>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</si>
  <si>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</si>
  <si>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</si>
  <si>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</si>
  <si>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</si>
  <si>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</si>
  <si>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</si>
  <si>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</si>
  <si>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</si>
  <si>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</si>
  <si>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</si>
  <si>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</si>
  <si>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</si>
  <si>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</si>
  <si>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</si>
  <si>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</si>
  <si>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</si>
  <si>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</si>
  <si>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</si>
  <si>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</si>
  <si>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</si>
  <si>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</si>
  <si>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</si>
  <si>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</si>
  <si>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</si>
  <si>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</si>
  <si>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</si>
  <si>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</si>
  <si>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</si>
  <si>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</si>
  <si>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</si>
  <si>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</si>
  <si>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</si>
  <si>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</si>
  <si>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</si>
  <si>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</si>
  <si>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</si>
  <si>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</si>
  <si>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</si>
  <si>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</si>
  <si>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</si>
  <si>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</si>
  <si>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</si>
  <si>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</si>
  <si>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</si>
  <si>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</si>
  <si>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</si>
  <si>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</si>
  <si>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</si>
  <si>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</si>
  <si>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</si>
  <si>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</si>
  <si>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</si>
  <si>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</si>
  <si>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</si>
  <si>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</si>
  <si>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</si>
  <si>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</si>
  <si>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</si>
  <si>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</si>
  <si>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</si>
  <si>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</si>
  <si>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</si>
  <si>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</si>
  <si>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</si>
  <si>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</si>
  <si>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</si>
  <si>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</si>
  <si>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</si>
  <si>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</si>
  <si>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</si>
  <si>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</si>
  <si>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</si>
  <si>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</si>
  <si>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</si>
  <si>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</si>
  <si>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</si>
  <si>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</si>
  <si>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</si>
  <si>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Обеспечение комплексного развития сельских территорий по объекту "Ремонтно-восстановительные работы улично-дорожной сети ул.Победы п.Алябьевский"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</si>
  <si>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</si>
  <si>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</si>
  <si>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</si>
  <si>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</si>
  <si>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</si>
  <si>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</si>
  <si>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</si>
  <si>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</si>
  <si>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</si>
  <si>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</si>
  <si>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</si>
  <si>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</si>
  <si>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</si>
  <si>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</si>
  <si>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</si>
  <si>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</si>
  <si>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</si>
  <si>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</si>
  <si>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</si>
  <si>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</si>
  <si>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</si>
  <si>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"Развитие малого  и среднего предпринимательства"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</si>
  <si>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</si>
  <si>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</si>
  <si>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</si>
  <si>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</si>
  <si>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</si>
  <si>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</si>
  <si>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</si>
  <si>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</si>
  <si>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</si>
  <si>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</si>
  <si>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</si>
  <si>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</si>
  <si>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</si>
  <si>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</si>
  <si>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</si>
  <si>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</si>
  <si>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</si>
  <si>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</si>
  <si>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</si>
  <si>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</si>
  <si>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</si>
  <si>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</si>
  <si>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</si>
  <si>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</si>
  <si>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</si>
  <si>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</si>
  <si>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</si>
  <si>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</si>
  <si>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</si>
  <si>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</si>
  <si>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</si>
  <si>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</si>
  <si>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</si>
  <si>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</si>
  <si>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</si>
  <si>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</si>
  <si>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</si>
  <si>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</si>
  <si>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</si>
  <si>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</si>
  <si>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</si>
  <si>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</si>
  <si>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</si>
  <si>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13401L5762</t>
  </si>
  <si>
    <t>1940199990</t>
  </si>
  <si>
    <t>Комплексы процессных мероприятий "Формирование комфортной городской среды"</t>
  </si>
  <si>
    <t>1940100000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</si>
  <si>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</si>
  <si>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</si>
  <si>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</si>
  <si>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191F255550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</si>
  <si>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</si>
  <si>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</si>
  <si>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</si>
  <si>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</si>
  <si>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</si>
  <si>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</si>
  <si>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</si>
  <si>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</si>
  <si>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</si>
  <si>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</si>
  <si>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</si>
  <si>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</si>
  <si>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</si>
  <si>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</si>
  <si>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</si>
  <si>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Ведомственная структура расходов бюджета сельского поселения Алябьевский на 2024 год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</si>
  <si>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</si>
  <si>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</si>
  <si>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</si>
  <si>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</si>
  <si>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</si>
  <si>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"Развитие малого  и среднего предпринимательства на территории сельского поселения 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</si>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</sst>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5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3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FFCC99"/>
      <color rgb="FFFFCCCC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B4" t="str">
            <v>от 25.12.2024 года № 59</v>
          </cell>
        </row>
        <row r="8">
          <cell r="E8" t="str">
            <v>от 25.12.2023 года № 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Normal="100" zoomScaleSheetLayoutView="100" workbookViewId="0">
      <selection activeCell="A13" sqref="A13:I415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36.109375" customWidth="1"/>
    <col min="13" max="13" width="13.109375" customWidth="1"/>
  </cols>
  <sheetData>
    <row r="1" spans="1:11" ht="15.6" x14ac:dyDescent="0.25">
      <c r="A1" s="7"/>
      <c r="B1" s="7"/>
      <c r="C1" s="7"/>
      <c r="D1" s="7"/>
      <c r="E1" s="7"/>
      <c r="F1" s="4" t="s">
        <v>255</v>
      </c>
      <c r="G1" s="7"/>
      <c r="H1" s="7"/>
      <c r="I1" s="7"/>
      <c r="J1" s="4" t="s">
        <v>255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'[1]1'!$B$4</f>
        <v>от 25.12.2024 года № 59</v>
      </c>
      <c r="G4" s="7"/>
      <c r="H4" s="7"/>
      <c r="I4" s="7"/>
      <c r="J4" s="4" t="s">
        <v>263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84" t="s">
        <v>248</v>
      </c>
      <c r="B6" s="84"/>
      <c r="C6" s="84"/>
      <c r="D6" s="84"/>
      <c r="E6" s="84"/>
      <c r="F6" s="84"/>
      <c r="G6" s="84"/>
      <c r="H6" s="84"/>
      <c r="I6" s="84"/>
      <c r="J6" s="44"/>
      <c r="K6" s="44"/>
    </row>
    <row r="7" spans="1:11" ht="15.6" x14ac:dyDescent="0.25">
      <c r="A7" s="85" t="s">
        <v>24</v>
      </c>
      <c r="B7" s="85"/>
      <c r="C7" s="85"/>
      <c r="D7" s="85"/>
      <c r="E7" s="85"/>
      <c r="F7" s="85"/>
      <c r="G7" s="85"/>
      <c r="H7" s="85"/>
      <c r="I7" s="85"/>
      <c r="J7" s="44"/>
      <c r="K7" s="44"/>
    </row>
    <row r="8" spans="1:11" ht="15.6" x14ac:dyDescent="0.25">
      <c r="A8" s="85" t="s">
        <v>11</v>
      </c>
      <c r="B8" s="85"/>
      <c r="C8" s="85"/>
      <c r="D8" s="85"/>
      <c r="E8" s="85"/>
      <c r="F8" s="85"/>
      <c r="G8" s="85"/>
      <c r="H8" s="85"/>
      <c r="I8" s="85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73" t="str">
        <f>'[1]1'!$E$8</f>
        <v>от 25.12.2023 года № 18</v>
      </c>
      <c r="J9" s="44"/>
    </row>
    <row r="10" spans="1:11" ht="6.75" customHeight="1" x14ac:dyDescent="0.25"/>
    <row r="11" spans="1:11" ht="30.75" customHeight="1" x14ac:dyDescent="0.25">
      <c r="A11" s="90" t="s">
        <v>347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3" spans="1:11" x14ac:dyDescent="0.25">
      <c r="A13" s="91" t="s">
        <v>124</v>
      </c>
      <c r="B13" s="87" t="s">
        <v>21</v>
      </c>
      <c r="C13" s="87" t="s">
        <v>35</v>
      </c>
      <c r="D13" s="87" t="s">
        <v>0</v>
      </c>
      <c r="E13" s="87" t="s">
        <v>1</v>
      </c>
      <c r="F13" s="87" t="s">
        <v>2</v>
      </c>
      <c r="G13" s="93" t="s">
        <v>109</v>
      </c>
      <c r="H13" s="93" t="s">
        <v>100</v>
      </c>
      <c r="I13" s="89" t="s">
        <v>188</v>
      </c>
      <c r="J13" s="88" t="s">
        <v>26</v>
      </c>
      <c r="K13" s="88"/>
    </row>
    <row r="14" spans="1:11" ht="27" customHeight="1" x14ac:dyDescent="0.25">
      <c r="A14" s="92"/>
      <c r="B14" s="87"/>
      <c r="C14" s="87"/>
      <c r="D14" s="87"/>
      <c r="E14" s="87"/>
      <c r="F14" s="87"/>
      <c r="G14" s="94"/>
      <c r="H14" s="94"/>
      <c r="I14" s="89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33" t="s">
        <v>22</v>
      </c>
      <c r="B16" s="24" t="s">
        <v>40</v>
      </c>
      <c r="C16" s="24"/>
      <c r="D16" s="75"/>
      <c r="E16" s="59"/>
      <c r="F16" s="25"/>
      <c r="G16" s="8"/>
      <c r="H16" s="8"/>
      <c r="I16" s="8"/>
      <c r="J16" s="8"/>
      <c r="K16" s="8"/>
    </row>
    <row r="17" spans="1:12" x14ac:dyDescent="0.25">
      <c r="A17" s="33" t="s">
        <v>12</v>
      </c>
      <c r="B17" s="16" t="s">
        <v>40</v>
      </c>
      <c r="C17" s="24" t="s">
        <v>5</v>
      </c>
      <c r="D17" s="75"/>
      <c r="E17" s="59"/>
      <c r="F17" s="25"/>
      <c r="G17" s="8" t="e">
        <f>G18+G26+G42+G65+G58</f>
        <v>#REF!</v>
      </c>
      <c r="H17" s="8" t="e">
        <f>H18+H26+H42+H65+H58</f>
        <v>#REF!</v>
      </c>
      <c r="I17" s="8">
        <f>I18+I26++I65+I58</f>
        <v>16925965.539999999</v>
      </c>
      <c r="J17" s="8"/>
      <c r="K17" s="8"/>
      <c r="L17" s="13"/>
    </row>
    <row r="18" spans="1:12" ht="20.399999999999999" x14ac:dyDescent="0.25">
      <c r="A18" s="33" t="s">
        <v>16</v>
      </c>
      <c r="B18" s="16" t="s">
        <v>40</v>
      </c>
      <c r="C18" s="24" t="s">
        <v>5</v>
      </c>
      <c r="D18" s="24" t="s">
        <v>6</v>
      </c>
      <c r="E18" s="59"/>
      <c r="F18" s="25"/>
      <c r="G18" s="8">
        <f t="shared" ref="G18:H24" si="0">G19</f>
        <v>0</v>
      </c>
      <c r="H18" s="8">
        <f t="shared" si="0"/>
        <v>0</v>
      </c>
      <c r="I18" s="8">
        <f>I19</f>
        <v>3052611.67</v>
      </c>
      <c r="J18" s="8"/>
      <c r="K18" s="8"/>
      <c r="L18" s="15"/>
    </row>
    <row r="19" spans="1:12" ht="22.2" customHeight="1" x14ac:dyDescent="0.25">
      <c r="A19" s="3" t="s">
        <v>224</v>
      </c>
      <c r="B19" s="18" t="s">
        <v>40</v>
      </c>
      <c r="C19" s="19" t="s">
        <v>5</v>
      </c>
      <c r="D19" s="19" t="s">
        <v>6</v>
      </c>
      <c r="E19" s="26" t="s">
        <v>143</v>
      </c>
      <c r="F19" s="22"/>
      <c r="G19" s="9">
        <f>G21</f>
        <v>0</v>
      </c>
      <c r="H19" s="9">
        <f>H21</f>
        <v>0</v>
      </c>
      <c r="I19" s="9">
        <f>I21</f>
        <v>3052611.67</v>
      </c>
      <c r="J19" s="9"/>
      <c r="K19" s="9"/>
    </row>
    <row r="20" spans="1:12" x14ac:dyDescent="0.25">
      <c r="A20" s="3" t="s">
        <v>264</v>
      </c>
      <c r="B20" s="18" t="s">
        <v>40</v>
      </c>
      <c r="C20" s="18" t="s">
        <v>5</v>
      </c>
      <c r="D20" s="18" t="s">
        <v>6</v>
      </c>
      <c r="E20" s="26" t="s">
        <v>265</v>
      </c>
      <c r="F20" s="22"/>
      <c r="G20" s="9"/>
      <c r="H20" s="9"/>
      <c r="I20" s="9">
        <f>I21</f>
        <v>3052611.67</v>
      </c>
      <c r="J20" s="9"/>
      <c r="K20" s="9"/>
    </row>
    <row r="21" spans="1:12" ht="21.75" customHeight="1" x14ac:dyDescent="0.25">
      <c r="A21" s="3" t="s">
        <v>357</v>
      </c>
      <c r="B21" s="18" t="s">
        <v>40</v>
      </c>
      <c r="C21" s="19" t="s">
        <v>5</v>
      </c>
      <c r="D21" s="19" t="s">
        <v>6</v>
      </c>
      <c r="E21" s="26" t="s">
        <v>267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3052611.67</v>
      </c>
      <c r="J21" s="9"/>
      <c r="K21" s="9"/>
    </row>
    <row r="22" spans="1:12" ht="13.5" customHeight="1" x14ac:dyDescent="0.25">
      <c r="A22" s="3" t="s">
        <v>144</v>
      </c>
      <c r="B22" s="18" t="s">
        <v>40</v>
      </c>
      <c r="C22" s="19" t="s">
        <v>5</v>
      </c>
      <c r="D22" s="19" t="s">
        <v>6</v>
      </c>
      <c r="E22" s="26" t="s">
        <v>268</v>
      </c>
      <c r="F22" s="20"/>
      <c r="G22" s="9">
        <f t="shared" si="1"/>
        <v>0</v>
      </c>
      <c r="H22" s="9">
        <f t="shared" si="1"/>
        <v>0</v>
      </c>
      <c r="I22" s="9">
        <f t="shared" si="1"/>
        <v>3052611.67</v>
      </c>
      <c r="J22" s="9"/>
      <c r="K22" s="9"/>
    </row>
    <row r="23" spans="1:12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268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3052611.67</v>
      </c>
      <c r="J23" s="9"/>
      <c r="K23" s="9"/>
    </row>
    <row r="24" spans="1:12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268</v>
      </c>
      <c r="F24" s="20" t="s">
        <v>68</v>
      </c>
      <c r="G24" s="9">
        <f t="shared" si="0"/>
        <v>0</v>
      </c>
      <c r="H24" s="9">
        <f t="shared" si="0"/>
        <v>0</v>
      </c>
      <c r="I24" s="9">
        <v>3052611.67</v>
      </c>
      <c r="J24" s="9"/>
      <c r="K24" s="9"/>
    </row>
    <row r="25" spans="1:12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0.6" x14ac:dyDescent="0.25">
      <c r="A26" s="33" t="s">
        <v>17</v>
      </c>
      <c r="B26" s="16" t="s">
        <v>40</v>
      </c>
      <c r="C26" s="24" t="s">
        <v>5</v>
      </c>
      <c r="D26" s="24" t="s">
        <v>7</v>
      </c>
      <c r="E26" s="59"/>
      <c r="F26" s="25"/>
      <c r="G26" s="10" t="e">
        <f>G27</f>
        <v>#REF!</v>
      </c>
      <c r="H26" s="10" t="e">
        <f>H27</f>
        <v>#REF!</v>
      </c>
      <c r="I26" s="10">
        <f>I27+I42</f>
        <v>12894019.5</v>
      </c>
      <c r="J26" s="10"/>
      <c r="K26" s="10"/>
    </row>
    <row r="27" spans="1:12" ht="20.399999999999999" x14ac:dyDescent="0.25">
      <c r="A27" s="3" t="s">
        <v>224</v>
      </c>
      <c r="B27" s="18" t="s">
        <v>40</v>
      </c>
      <c r="C27" s="19" t="s">
        <v>5</v>
      </c>
      <c r="D27" s="19" t="s">
        <v>7</v>
      </c>
      <c r="E27" s="26" t="s">
        <v>143</v>
      </c>
      <c r="F27" s="22"/>
      <c r="G27" s="9" t="e">
        <f>G30</f>
        <v>#REF!</v>
      </c>
      <c r="H27" s="9" t="e">
        <f>H30</f>
        <v>#REF!</v>
      </c>
      <c r="I27" s="9">
        <f>I29</f>
        <v>12892019.5</v>
      </c>
      <c r="J27" s="9"/>
      <c r="K27" s="9"/>
    </row>
    <row r="28" spans="1:12" x14ac:dyDescent="0.25">
      <c r="A28" s="3" t="s">
        <v>264</v>
      </c>
      <c r="B28" s="18" t="s">
        <v>40</v>
      </c>
      <c r="C28" s="18" t="s">
        <v>5</v>
      </c>
      <c r="D28" s="18" t="s">
        <v>7</v>
      </c>
      <c r="E28" s="26" t="s">
        <v>265</v>
      </c>
      <c r="F28" s="22"/>
      <c r="G28" s="9"/>
      <c r="H28" s="9"/>
      <c r="I28" s="9">
        <f>I29</f>
        <v>12892019.5</v>
      </c>
      <c r="J28" s="9"/>
      <c r="K28" s="9"/>
    </row>
    <row r="29" spans="1:12" ht="20.399999999999999" x14ac:dyDescent="0.25">
      <c r="A29" s="3" t="s">
        <v>357</v>
      </c>
      <c r="B29" s="18" t="s">
        <v>40</v>
      </c>
      <c r="C29" s="19" t="s">
        <v>5</v>
      </c>
      <c r="D29" s="19" t="s">
        <v>7</v>
      </c>
      <c r="E29" s="26" t="s">
        <v>267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12892019.5</v>
      </c>
      <c r="J29" s="9"/>
      <c r="K29" s="9"/>
    </row>
    <row r="30" spans="1:12" x14ac:dyDescent="0.25">
      <c r="A30" s="3" t="s">
        <v>145</v>
      </c>
      <c r="B30" s="18" t="s">
        <v>40</v>
      </c>
      <c r="C30" s="19" t="s">
        <v>5</v>
      </c>
      <c r="D30" s="19" t="s">
        <v>7</v>
      </c>
      <c r="E30" s="26" t="s">
        <v>269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11563019.5</v>
      </c>
      <c r="J30" s="9"/>
      <c r="K30" s="9"/>
    </row>
    <row r="31" spans="1:12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269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10625627.42</v>
      </c>
      <c r="J31" s="9"/>
      <c r="K31" s="9"/>
    </row>
    <row r="32" spans="1:12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269</v>
      </c>
      <c r="F32" s="20" t="s">
        <v>68</v>
      </c>
      <c r="G32" s="9" t="e">
        <f>G33+G34</f>
        <v>#REF!</v>
      </c>
      <c r="H32" s="9" t="e">
        <f>H33+H34</f>
        <v>#REF!</v>
      </c>
      <c r="I32" s="9">
        <f>8025738.77+176484.7+3900+5400+2414103.95</f>
        <v>10625627.42</v>
      </c>
      <c r="J32" s="9"/>
      <c r="K32" s="9"/>
    </row>
    <row r="33" spans="1:11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269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937392.08</v>
      </c>
      <c r="J33" s="9"/>
      <c r="K33" s="9"/>
    </row>
    <row r="34" spans="1:11" ht="20.399999999999999" x14ac:dyDescent="0.25">
      <c r="A34" s="32" t="s">
        <v>182</v>
      </c>
      <c r="B34" s="18" t="s">
        <v>40</v>
      </c>
      <c r="C34" s="19" t="s">
        <v>5</v>
      </c>
      <c r="D34" s="19" t="s">
        <v>7</v>
      </c>
      <c r="E34" s="26" t="s">
        <v>269</v>
      </c>
      <c r="F34" s="23" t="s">
        <v>48</v>
      </c>
      <c r="G34" s="9" t="e">
        <f>G35+G36</f>
        <v>#REF!</v>
      </c>
      <c r="H34" s="9" t="e">
        <f>H35+H36</f>
        <v>#REF!</v>
      </c>
      <c r="I34" s="9">
        <f>10334.3+18334.32+43800+589012.44+5544.1+2673+180000+87693.92</f>
        <v>937392.08</v>
      </c>
      <c r="J34" s="9"/>
      <c r="K34" s="9"/>
    </row>
    <row r="35" spans="1:11" x14ac:dyDescent="0.25">
      <c r="A35" s="32" t="s">
        <v>257</v>
      </c>
      <c r="B35" s="18" t="s">
        <v>40</v>
      </c>
      <c r="C35" s="18" t="s">
        <v>5</v>
      </c>
      <c r="D35" s="18" t="s">
        <v>7</v>
      </c>
      <c r="E35" s="26" t="s">
        <v>270</v>
      </c>
      <c r="F35" s="23"/>
      <c r="G35" s="9"/>
      <c r="H35" s="9"/>
      <c r="I35" s="9">
        <f>I36</f>
        <v>1229000</v>
      </c>
      <c r="J35" s="9"/>
      <c r="K35" s="9"/>
    </row>
    <row r="36" spans="1:11" ht="37.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270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1229000</v>
      </c>
      <c r="J36" s="9"/>
      <c r="K36" s="9"/>
    </row>
    <row r="37" spans="1:11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270</v>
      </c>
      <c r="F37" s="23" t="s">
        <v>68</v>
      </c>
      <c r="G37" s="9" t="e">
        <f>#REF!</f>
        <v>#REF!</v>
      </c>
      <c r="H37" s="9" t="e">
        <f>#REF!</f>
        <v>#REF!</v>
      </c>
      <c r="I37" s="9">
        <v>1229000</v>
      </c>
      <c r="J37" s="9"/>
      <c r="K37" s="9"/>
    </row>
    <row r="38" spans="1:11" hidden="1" x14ac:dyDescent="0.25">
      <c r="A38" s="32" t="s">
        <v>203</v>
      </c>
      <c r="B38" s="18" t="s">
        <v>40</v>
      </c>
      <c r="C38" s="19" t="s">
        <v>5</v>
      </c>
      <c r="D38" s="19" t="s">
        <v>7</v>
      </c>
      <c r="E38" s="26" t="s">
        <v>251</v>
      </c>
      <c r="F38" s="19"/>
      <c r="G38" s="9"/>
      <c r="H38" s="9"/>
      <c r="I38" s="9">
        <f>I39</f>
        <v>100000</v>
      </c>
      <c r="J38" s="9"/>
      <c r="K38" s="9"/>
    </row>
    <row r="39" spans="1:11" ht="51" x14ac:dyDescent="0.25">
      <c r="A39" s="32" t="s">
        <v>369</v>
      </c>
      <c r="B39" s="18" t="s">
        <v>40</v>
      </c>
      <c r="C39" s="18" t="s">
        <v>5</v>
      </c>
      <c r="D39" s="18" t="s">
        <v>7</v>
      </c>
      <c r="E39" s="26" t="s">
        <v>368</v>
      </c>
      <c r="F39" s="23"/>
      <c r="G39" s="9"/>
      <c r="H39" s="9"/>
      <c r="I39" s="9">
        <f>I40</f>
        <v>100000</v>
      </c>
      <c r="J39" s="9"/>
      <c r="K39" s="9"/>
    </row>
    <row r="40" spans="1:11" ht="30.6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368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100000</v>
      </c>
      <c r="J40" s="9"/>
      <c r="K40" s="9"/>
    </row>
    <row r="41" spans="1:1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368</v>
      </c>
      <c r="F41" s="23" t="s">
        <v>68</v>
      </c>
      <c r="G41" s="9" t="e">
        <f>#REF!</f>
        <v>#REF!</v>
      </c>
      <c r="H41" s="9" t="e">
        <f>#REF!</f>
        <v>#REF!</v>
      </c>
      <c r="I41" s="9">
        <v>100000</v>
      </c>
      <c r="J41" s="9"/>
      <c r="K41" s="9"/>
    </row>
    <row r="42" spans="1:11" x14ac:dyDescent="0.25">
      <c r="A42" s="54" t="s">
        <v>203</v>
      </c>
      <c r="B42" s="18" t="s">
        <v>40</v>
      </c>
      <c r="C42" s="18" t="s">
        <v>5</v>
      </c>
      <c r="D42" s="18" t="s">
        <v>7</v>
      </c>
      <c r="E42" s="28" t="s">
        <v>204</v>
      </c>
      <c r="F42" s="22"/>
      <c r="G42" s="9" t="e">
        <f>#REF!</f>
        <v>#REF!</v>
      </c>
      <c r="H42" s="9" t="e">
        <f>#REF!</f>
        <v>#REF!</v>
      </c>
      <c r="I42" s="9">
        <f>I43</f>
        <v>2000</v>
      </c>
      <c r="J42" s="10"/>
      <c r="K42" s="10"/>
    </row>
    <row r="43" spans="1:11" ht="20.399999999999999" x14ac:dyDescent="0.25">
      <c r="A43" s="54" t="s">
        <v>206</v>
      </c>
      <c r="B43" s="18" t="s">
        <v>40</v>
      </c>
      <c r="C43" s="18" t="s">
        <v>5</v>
      </c>
      <c r="D43" s="18" t="s">
        <v>7</v>
      </c>
      <c r="E43" s="28" t="s">
        <v>251</v>
      </c>
      <c r="F43" s="23"/>
      <c r="G43" s="9" t="e">
        <f>#REF!</f>
        <v>#REF!</v>
      </c>
      <c r="H43" s="9" t="e">
        <f>#REF!</f>
        <v>#REF!</v>
      </c>
      <c r="I43" s="9">
        <f>I44</f>
        <v>2000</v>
      </c>
      <c r="J43" s="9"/>
      <c r="K43" s="9"/>
    </row>
    <row r="44" spans="1:11" x14ac:dyDescent="0.25">
      <c r="A44" s="3" t="s">
        <v>149</v>
      </c>
      <c r="B44" s="18" t="s">
        <v>40</v>
      </c>
      <c r="C44" s="18" t="s">
        <v>5</v>
      </c>
      <c r="D44" s="18" t="s">
        <v>7</v>
      </c>
      <c r="E44" s="28" t="s">
        <v>250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2000</v>
      </c>
      <c r="J44" s="9"/>
      <c r="K44" s="9"/>
    </row>
    <row r="45" spans="1:1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250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2000</v>
      </c>
      <c r="J45" s="9"/>
      <c r="K45" s="9"/>
    </row>
    <row r="46" spans="1:1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250</v>
      </c>
      <c r="F46" s="23" t="s">
        <v>54</v>
      </c>
      <c r="G46" s="9"/>
      <c r="H46" s="9"/>
      <c r="I46" s="9">
        <v>2000</v>
      </c>
      <c r="J46" s="9"/>
      <c r="K46" s="9"/>
    </row>
    <row r="47" spans="1:11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190</v>
      </c>
      <c r="F47" s="19" t="s">
        <v>50</v>
      </c>
      <c r="G47" s="9"/>
      <c r="H47" s="9"/>
      <c r="I47" s="9">
        <v>0</v>
      </c>
      <c r="J47" s="9"/>
      <c r="K47" s="9"/>
    </row>
    <row r="48" spans="1:11" ht="20.399999999999999" hidden="1" x14ac:dyDescent="0.25">
      <c r="A48" s="3" t="s">
        <v>225</v>
      </c>
      <c r="B48" s="18" t="s">
        <v>40</v>
      </c>
      <c r="C48" s="19" t="s">
        <v>5</v>
      </c>
      <c r="D48" s="19" t="s">
        <v>34</v>
      </c>
      <c r="E48" s="26" t="s">
        <v>190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1" hidden="1" x14ac:dyDescent="0.25">
      <c r="A49" s="3" t="s">
        <v>264</v>
      </c>
      <c r="B49" s="18" t="s">
        <v>40</v>
      </c>
      <c r="C49" s="18" t="s">
        <v>5</v>
      </c>
      <c r="D49" s="18" t="s">
        <v>34</v>
      </c>
      <c r="E49" s="26" t="s">
        <v>265</v>
      </c>
      <c r="F49" s="22"/>
      <c r="G49" s="9"/>
      <c r="H49" s="9"/>
      <c r="I49" s="9">
        <f>I50</f>
        <v>0</v>
      </c>
      <c r="J49" s="9"/>
      <c r="K49" s="9"/>
    </row>
    <row r="50" spans="1:11" hidden="1" x14ac:dyDescent="0.25">
      <c r="A50" s="3" t="s">
        <v>149</v>
      </c>
      <c r="B50" s="18" t="s">
        <v>40</v>
      </c>
      <c r="C50" s="19" t="s">
        <v>5</v>
      </c>
      <c r="D50" s="19" t="s">
        <v>34</v>
      </c>
      <c r="E50" s="26" t="s">
        <v>271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1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271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1" hidden="1" x14ac:dyDescent="0.25">
      <c r="A52" s="32"/>
      <c r="B52" s="18"/>
      <c r="C52" s="19"/>
      <c r="D52" s="19"/>
      <c r="E52" s="26" t="s">
        <v>214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1" hidden="1" x14ac:dyDescent="0.25">
      <c r="A53" s="32" t="s">
        <v>197</v>
      </c>
      <c r="B53" s="18" t="s">
        <v>40</v>
      </c>
      <c r="C53" s="19" t="s">
        <v>5</v>
      </c>
      <c r="D53" s="19" t="s">
        <v>34</v>
      </c>
      <c r="E53" s="26" t="s">
        <v>271</v>
      </c>
      <c r="F53" s="18" t="s">
        <v>191</v>
      </c>
      <c r="G53" s="9"/>
      <c r="H53" s="9"/>
      <c r="I53" s="9">
        <v>0</v>
      </c>
      <c r="J53" s="9"/>
      <c r="K53" s="9"/>
    </row>
    <row r="54" spans="1:11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1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1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1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1" hidden="1" x14ac:dyDescent="0.25">
      <c r="A58" s="33" t="s">
        <v>42</v>
      </c>
      <c r="B58" s="16" t="s">
        <v>40</v>
      </c>
      <c r="C58" s="24" t="s">
        <v>5</v>
      </c>
      <c r="D58" s="24" t="s">
        <v>39</v>
      </c>
      <c r="E58" s="76"/>
      <c r="F58" s="77"/>
      <c r="G58" s="8">
        <f t="shared" ref="G58:I60" si="6">G62</f>
        <v>0</v>
      </c>
      <c r="H58" s="8">
        <f t="shared" si="6"/>
        <v>0</v>
      </c>
      <c r="I58" s="8">
        <f t="shared" si="6"/>
        <v>0</v>
      </c>
      <c r="J58" s="8"/>
      <c r="K58" s="8"/>
    </row>
    <row r="59" spans="1:11" ht="20.399999999999999" hidden="1" x14ac:dyDescent="0.25">
      <c r="A59" s="3" t="s">
        <v>348</v>
      </c>
      <c r="B59" s="18" t="s">
        <v>40</v>
      </c>
      <c r="C59" s="18" t="s">
        <v>5</v>
      </c>
      <c r="D59" s="18" t="s">
        <v>39</v>
      </c>
      <c r="E59" s="26" t="s">
        <v>148</v>
      </c>
      <c r="F59" s="23"/>
      <c r="G59" s="12">
        <f t="shared" si="6"/>
        <v>0</v>
      </c>
      <c r="H59" s="12">
        <f t="shared" si="6"/>
        <v>0</v>
      </c>
      <c r="I59" s="12">
        <f t="shared" si="6"/>
        <v>0</v>
      </c>
      <c r="J59" s="8"/>
      <c r="K59" s="8"/>
    </row>
    <row r="60" spans="1:11" hidden="1" x14ac:dyDescent="0.25">
      <c r="A60" s="3" t="s">
        <v>264</v>
      </c>
      <c r="B60" s="18" t="s">
        <v>40</v>
      </c>
      <c r="C60" s="18" t="s">
        <v>5</v>
      </c>
      <c r="D60" s="18" t="s">
        <v>39</v>
      </c>
      <c r="E60" s="26" t="s">
        <v>272</v>
      </c>
      <c r="F60" s="23"/>
      <c r="G60" s="12">
        <f t="shared" si="6"/>
        <v>0</v>
      </c>
      <c r="H60" s="12">
        <f t="shared" si="6"/>
        <v>0</v>
      </c>
      <c r="I60" s="12">
        <f t="shared" si="6"/>
        <v>0</v>
      </c>
      <c r="J60" s="8"/>
      <c r="K60" s="8"/>
    </row>
    <row r="61" spans="1:11" hidden="1" x14ac:dyDescent="0.25">
      <c r="A61" s="3" t="s">
        <v>274</v>
      </c>
      <c r="B61" s="18" t="s">
        <v>40</v>
      </c>
      <c r="C61" s="19" t="s">
        <v>5</v>
      </c>
      <c r="D61" s="19" t="s">
        <v>39</v>
      </c>
      <c r="E61" s="26" t="s">
        <v>273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0</v>
      </c>
      <c r="J61" s="9"/>
      <c r="K61" s="9"/>
    </row>
    <row r="62" spans="1:11" hidden="1" x14ac:dyDescent="0.25">
      <c r="A62" s="3" t="s">
        <v>149</v>
      </c>
      <c r="B62" s="18" t="s">
        <v>40</v>
      </c>
      <c r="C62" s="19" t="s">
        <v>5</v>
      </c>
      <c r="D62" s="19" t="s">
        <v>39</v>
      </c>
      <c r="E62" s="26" t="s">
        <v>359</v>
      </c>
      <c r="F62" s="20"/>
      <c r="G62" s="9">
        <f t="shared" si="7"/>
        <v>0</v>
      </c>
      <c r="H62" s="9">
        <f t="shared" si="7"/>
        <v>0</v>
      </c>
      <c r="I62" s="9">
        <f>I63</f>
        <v>0</v>
      </c>
      <c r="J62" s="9"/>
      <c r="K62" s="9"/>
    </row>
    <row r="63" spans="1:11" hidden="1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359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0</v>
      </c>
      <c r="J63" s="9"/>
      <c r="K63" s="9"/>
    </row>
    <row r="64" spans="1:11" hidden="1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359</v>
      </c>
      <c r="F64" s="20" t="s">
        <v>57</v>
      </c>
      <c r="G64" s="9"/>
      <c r="H64" s="9"/>
      <c r="I64" s="9">
        <v>0</v>
      </c>
      <c r="J64" s="9"/>
      <c r="K64" s="9"/>
    </row>
    <row r="65" spans="1:12" x14ac:dyDescent="0.25">
      <c r="A65" s="33" t="s">
        <v>25</v>
      </c>
      <c r="B65" s="24" t="s">
        <v>40</v>
      </c>
      <c r="C65" s="24" t="s">
        <v>5</v>
      </c>
      <c r="D65" s="16" t="s">
        <v>37</v>
      </c>
      <c r="E65" s="27"/>
      <c r="F65" s="22"/>
      <c r="G65" s="8" t="e">
        <f>G66+#REF!+#REF!+G101</f>
        <v>#REF!</v>
      </c>
      <c r="H65" s="8" t="e">
        <f>H66+#REF!+#REF!+H101</f>
        <v>#REF!</v>
      </c>
      <c r="I65" s="8">
        <f>I66+I99</f>
        <v>979334.37</v>
      </c>
      <c r="J65" s="8"/>
      <c r="K65" s="8"/>
    </row>
    <row r="66" spans="1:12" ht="20.399999999999999" x14ac:dyDescent="0.25">
      <c r="A66" s="3" t="s">
        <v>349</v>
      </c>
      <c r="B66" s="18" t="s">
        <v>40</v>
      </c>
      <c r="C66" s="19" t="s">
        <v>5</v>
      </c>
      <c r="D66" s="19" t="s">
        <v>37</v>
      </c>
      <c r="E66" s="26" t="s">
        <v>150</v>
      </c>
      <c r="F66" s="22"/>
      <c r="G66" s="9">
        <f>G69</f>
        <v>0</v>
      </c>
      <c r="H66" s="9">
        <f>H69</f>
        <v>0</v>
      </c>
      <c r="I66" s="9">
        <f>I69</f>
        <v>489334.37</v>
      </c>
      <c r="J66" s="9"/>
      <c r="K66" s="9"/>
    </row>
    <row r="67" spans="1:12" x14ac:dyDescent="0.25">
      <c r="A67" s="3" t="s">
        <v>264</v>
      </c>
      <c r="B67" s="18" t="s">
        <v>40</v>
      </c>
      <c r="C67" s="18" t="s">
        <v>5</v>
      </c>
      <c r="D67" s="18" t="s">
        <v>37</v>
      </c>
      <c r="E67" s="26" t="s">
        <v>285</v>
      </c>
      <c r="F67" s="22"/>
      <c r="G67" s="9"/>
      <c r="H67" s="9"/>
      <c r="I67" s="9">
        <f>I68</f>
        <v>489334.37</v>
      </c>
      <c r="J67" s="9"/>
      <c r="K67" s="9"/>
    </row>
    <row r="68" spans="1:12" x14ac:dyDescent="0.25">
      <c r="A68" s="3" t="s">
        <v>275</v>
      </c>
      <c r="B68" s="18" t="s">
        <v>40</v>
      </c>
      <c r="C68" s="19" t="s">
        <v>5</v>
      </c>
      <c r="D68" s="19" t="s">
        <v>37</v>
      </c>
      <c r="E68" s="26" t="s">
        <v>286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489334.37</v>
      </c>
      <c r="J68" s="9"/>
      <c r="K68" s="9"/>
    </row>
    <row r="69" spans="1:12" x14ac:dyDescent="0.25">
      <c r="A69" s="3" t="s">
        <v>151</v>
      </c>
      <c r="B69" s="18" t="s">
        <v>40</v>
      </c>
      <c r="C69" s="19" t="s">
        <v>5</v>
      </c>
      <c r="D69" s="19" t="s">
        <v>37</v>
      </c>
      <c r="E69" s="26" t="s">
        <v>287</v>
      </c>
      <c r="F69" s="20"/>
      <c r="G69" s="9">
        <f t="shared" si="8"/>
        <v>0</v>
      </c>
      <c r="H69" s="9">
        <f t="shared" si="8"/>
        <v>0</v>
      </c>
      <c r="I69" s="9">
        <f>I70+I74+I72</f>
        <v>489334.37</v>
      </c>
      <c r="J69" s="9"/>
      <c r="K69" s="9"/>
    </row>
    <row r="70" spans="1:12" ht="13.95" customHeight="1" x14ac:dyDescent="0.25">
      <c r="A70" s="32" t="s">
        <v>181</v>
      </c>
      <c r="B70" s="18" t="s">
        <v>40</v>
      </c>
      <c r="C70" s="19" t="s">
        <v>5</v>
      </c>
      <c r="D70" s="19" t="s">
        <v>37</v>
      </c>
      <c r="E70" s="26" t="s">
        <v>287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393319.37</v>
      </c>
      <c r="J70" s="9"/>
      <c r="K70" s="9"/>
    </row>
    <row r="71" spans="1:12" ht="20.399999999999999" x14ac:dyDescent="0.25">
      <c r="A71" s="32" t="s">
        <v>182</v>
      </c>
      <c r="B71" s="18" t="s">
        <v>40</v>
      </c>
      <c r="C71" s="19" t="s">
        <v>5</v>
      </c>
      <c r="D71" s="19" t="s">
        <v>37</v>
      </c>
      <c r="E71" s="26" t="s">
        <v>287</v>
      </c>
      <c r="F71" s="20" t="s">
        <v>48</v>
      </c>
      <c r="G71" s="9">
        <f>G73</f>
        <v>0</v>
      </c>
      <c r="H71" s="9">
        <f>H73</f>
        <v>0</v>
      </c>
      <c r="I71" s="9">
        <f>188271.39+2363.98+143220+59464</f>
        <v>393319.37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287</v>
      </c>
      <c r="F72" s="23" t="s">
        <v>19</v>
      </c>
      <c r="G72" s="9"/>
      <c r="H72" s="9"/>
      <c r="I72" s="9">
        <f>I73</f>
        <v>64001</v>
      </c>
      <c r="J72" s="9"/>
      <c r="K72" s="9"/>
      <c r="L72" s="58"/>
    </row>
    <row r="73" spans="1:12" x14ac:dyDescent="0.25">
      <c r="A73" s="3" t="s">
        <v>233</v>
      </c>
      <c r="B73" s="18" t="s">
        <v>40</v>
      </c>
      <c r="C73" s="19" t="s">
        <v>5</v>
      </c>
      <c r="D73" s="19" t="s">
        <v>37</v>
      </c>
      <c r="E73" s="26" t="s">
        <v>287</v>
      </c>
      <c r="F73" s="23" t="s">
        <v>81</v>
      </c>
      <c r="G73" s="9"/>
      <c r="H73" s="9"/>
      <c r="I73" s="9">
        <v>64001</v>
      </c>
      <c r="J73" s="9"/>
      <c r="K73" s="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287</v>
      </c>
      <c r="F74" s="23" t="s">
        <v>52</v>
      </c>
      <c r="G74" s="9">
        <f>G75</f>
        <v>0</v>
      </c>
      <c r="H74" s="9">
        <f>H75</f>
        <v>0</v>
      </c>
      <c r="I74" s="9">
        <f>I75+I76</f>
        <v>32014</v>
      </c>
      <c r="J74" s="9"/>
      <c r="K74" s="9"/>
    </row>
    <row r="75" spans="1:12" hidden="1" x14ac:dyDescent="0.25">
      <c r="A75" s="32" t="s">
        <v>216</v>
      </c>
      <c r="B75" s="18" t="s">
        <v>40</v>
      </c>
      <c r="C75" s="19" t="s">
        <v>5</v>
      </c>
      <c r="D75" s="19" t="s">
        <v>37</v>
      </c>
      <c r="E75" s="26" t="s">
        <v>287</v>
      </c>
      <c r="F75" s="23" t="s">
        <v>215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287</v>
      </c>
      <c r="F76" s="23" t="s">
        <v>54</v>
      </c>
      <c r="G76" s="9"/>
      <c r="H76" s="9"/>
      <c r="I76" s="9">
        <f>15514+16500</f>
        <v>32014</v>
      </c>
      <c r="J76" s="9"/>
      <c r="K76" s="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225</v>
      </c>
      <c r="B87" s="18" t="s">
        <v>40</v>
      </c>
      <c r="C87" s="19" t="s">
        <v>5</v>
      </c>
      <c r="D87" s="19" t="s">
        <v>37</v>
      </c>
      <c r="E87" s="26" t="s">
        <v>143</v>
      </c>
      <c r="F87" s="20"/>
      <c r="G87" s="9">
        <f>G90</f>
        <v>0</v>
      </c>
      <c r="H87" s="9">
        <f>H90</f>
        <v>0</v>
      </c>
      <c r="I87" s="9">
        <f>I88</f>
        <v>490000</v>
      </c>
      <c r="J87" s="9"/>
      <c r="K87" s="9"/>
    </row>
    <row r="88" spans="1:11" hidden="1" x14ac:dyDescent="0.25">
      <c r="A88" s="3" t="s">
        <v>141</v>
      </c>
      <c r="B88" s="18" t="s">
        <v>40</v>
      </c>
      <c r="C88" s="19" t="s">
        <v>5</v>
      </c>
      <c r="D88" s="19" t="s">
        <v>37</v>
      </c>
      <c r="E88" s="26" t="s">
        <v>142</v>
      </c>
      <c r="F88" s="20"/>
      <c r="G88" s="9">
        <f>G90</f>
        <v>0</v>
      </c>
      <c r="H88" s="9">
        <f>H90</f>
        <v>0</v>
      </c>
      <c r="I88" s="9">
        <f>I89</f>
        <v>490000</v>
      </c>
      <c r="J88" s="9"/>
      <c r="K88" s="9"/>
    </row>
    <row r="89" spans="1:11" ht="36.75" hidden="1" customHeight="1" x14ac:dyDescent="0.25">
      <c r="A89" s="32" t="s">
        <v>153</v>
      </c>
      <c r="B89" s="18" t="s">
        <v>40</v>
      </c>
      <c r="C89" s="19" t="s">
        <v>5</v>
      </c>
      <c r="D89" s="19" t="s">
        <v>37</v>
      </c>
      <c r="E89" s="26" t="s">
        <v>152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490000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152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152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152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181</v>
      </c>
      <c r="B93" s="18" t="s">
        <v>40</v>
      </c>
      <c r="C93" s="19" t="s">
        <v>5</v>
      </c>
      <c r="D93" s="19" t="s">
        <v>37</v>
      </c>
      <c r="E93" s="26" t="s">
        <v>152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182</v>
      </c>
      <c r="B94" s="18" t="s">
        <v>40</v>
      </c>
      <c r="C94" s="19" t="s">
        <v>5</v>
      </c>
      <c r="D94" s="19" t="s">
        <v>37</v>
      </c>
      <c r="E94" s="26" t="s">
        <v>152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152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152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152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customHeight="1" x14ac:dyDescent="0.25">
      <c r="A99" s="54" t="s">
        <v>203</v>
      </c>
      <c r="B99" s="18" t="s">
        <v>40</v>
      </c>
      <c r="C99" s="18" t="s">
        <v>5</v>
      </c>
      <c r="D99" s="18" t="s">
        <v>37</v>
      </c>
      <c r="E99" s="28" t="s">
        <v>204</v>
      </c>
      <c r="F99" s="22"/>
      <c r="G99" s="9" t="e">
        <f>#REF!</f>
        <v>#REF!</v>
      </c>
      <c r="H99" s="9" t="e">
        <f>#REF!</f>
        <v>#REF!</v>
      </c>
      <c r="I99" s="9">
        <f>I100</f>
        <v>490000</v>
      </c>
      <c r="J99" s="9"/>
      <c r="K99" s="9"/>
    </row>
    <row r="100" spans="1:12" ht="20.399999999999999" x14ac:dyDescent="0.25">
      <c r="A100" s="54" t="s">
        <v>206</v>
      </c>
      <c r="B100" s="18" t="s">
        <v>40</v>
      </c>
      <c r="C100" s="18" t="s">
        <v>5</v>
      </c>
      <c r="D100" s="18" t="s">
        <v>37</v>
      </c>
      <c r="E100" s="28" t="s">
        <v>251</v>
      </c>
      <c r="F100" s="23"/>
      <c r="G100" s="9" t="e">
        <f>#REF!</f>
        <v>#REF!</v>
      </c>
      <c r="H100" s="9" t="e">
        <f>#REF!</f>
        <v>#REF!</v>
      </c>
      <c r="I100" s="9">
        <f>I101</f>
        <v>490000</v>
      </c>
      <c r="J100" s="9"/>
      <c r="K100" s="9"/>
    </row>
    <row r="101" spans="1:12" x14ac:dyDescent="0.25">
      <c r="A101" s="3" t="s">
        <v>149</v>
      </c>
      <c r="B101" s="18" t="s">
        <v>40</v>
      </c>
      <c r="C101" s="18" t="s">
        <v>5</v>
      </c>
      <c r="D101" s="18" t="s">
        <v>37</v>
      </c>
      <c r="E101" s="28" t="s">
        <v>250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490000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250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490000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250</v>
      </c>
      <c r="F103" s="23" t="s">
        <v>54</v>
      </c>
      <c r="G103" s="9"/>
      <c r="H103" s="9"/>
      <c r="I103" s="9">
        <v>490000</v>
      </c>
      <c r="J103" s="9"/>
      <c r="K103" s="9"/>
    </row>
    <row r="104" spans="1:12" x14ac:dyDescent="0.25">
      <c r="A104" s="33" t="s">
        <v>15</v>
      </c>
      <c r="B104" s="24" t="s">
        <v>40</v>
      </c>
      <c r="C104" s="16" t="s">
        <v>6</v>
      </c>
      <c r="D104" s="60"/>
      <c r="E104" s="27"/>
      <c r="F104" s="22"/>
      <c r="G104" s="8" t="e">
        <f t="shared" ref="G104:J105" si="14">G105</f>
        <v>#REF!</v>
      </c>
      <c r="H104" s="8" t="e">
        <f t="shared" si="14"/>
        <v>#REF!</v>
      </c>
      <c r="I104" s="8">
        <f t="shared" si="14"/>
        <v>719217.02</v>
      </c>
      <c r="J104" s="8">
        <f t="shared" si="14"/>
        <v>702009.15</v>
      </c>
      <c r="K104" s="8"/>
    </row>
    <row r="105" spans="1:12" x14ac:dyDescent="0.25">
      <c r="A105" s="33" t="s">
        <v>14</v>
      </c>
      <c r="B105" s="16" t="s">
        <v>40</v>
      </c>
      <c r="C105" s="16" t="s">
        <v>6</v>
      </c>
      <c r="D105" s="16" t="s">
        <v>18</v>
      </c>
      <c r="E105" s="59"/>
      <c r="F105" s="25"/>
      <c r="G105" s="8" t="e">
        <f t="shared" si="14"/>
        <v>#REF!</v>
      </c>
      <c r="H105" s="8" t="e">
        <f t="shared" si="14"/>
        <v>#REF!</v>
      </c>
      <c r="I105" s="8">
        <f t="shared" si="14"/>
        <v>719217.02</v>
      </c>
      <c r="J105" s="9">
        <f t="shared" si="14"/>
        <v>702009.15</v>
      </c>
      <c r="K105" s="9"/>
    </row>
    <row r="106" spans="1:12" ht="20.399999999999999" x14ac:dyDescent="0.25">
      <c r="A106" s="3" t="s">
        <v>224</v>
      </c>
      <c r="B106" s="18" t="s">
        <v>40</v>
      </c>
      <c r="C106" s="19" t="s">
        <v>6</v>
      </c>
      <c r="D106" s="19" t="s">
        <v>18</v>
      </c>
      <c r="E106" s="26" t="s">
        <v>143</v>
      </c>
      <c r="F106" s="22"/>
      <c r="G106" s="9" t="e">
        <f>G113+G115</f>
        <v>#REF!</v>
      </c>
      <c r="H106" s="9" t="e">
        <f>H113+H115</f>
        <v>#REF!</v>
      </c>
      <c r="I106" s="9">
        <f>I107</f>
        <v>719217.02</v>
      </c>
      <c r="J106" s="9">
        <f>J113+J115</f>
        <v>702009.15</v>
      </c>
      <c r="K106" s="9"/>
      <c r="L106" s="86"/>
    </row>
    <row r="107" spans="1:12" x14ac:dyDescent="0.25">
      <c r="A107" s="3" t="s">
        <v>264</v>
      </c>
      <c r="B107" s="18" t="s">
        <v>40</v>
      </c>
      <c r="C107" s="18" t="s">
        <v>6</v>
      </c>
      <c r="D107" s="18" t="s">
        <v>18</v>
      </c>
      <c r="E107" s="26" t="s">
        <v>265</v>
      </c>
      <c r="F107" s="22"/>
      <c r="G107" s="9"/>
      <c r="H107" s="9"/>
      <c r="I107" s="9">
        <f>I108</f>
        <v>719217.02</v>
      </c>
      <c r="J107" s="9">
        <f>J108</f>
        <v>702009.15</v>
      </c>
      <c r="K107" s="9"/>
      <c r="L107" s="86"/>
    </row>
    <row r="108" spans="1:12" ht="20.399999999999999" x14ac:dyDescent="0.25">
      <c r="A108" s="3" t="s">
        <v>357</v>
      </c>
      <c r="B108" s="18" t="s">
        <v>40</v>
      </c>
      <c r="C108" s="18" t="s">
        <v>6</v>
      </c>
      <c r="D108" s="18" t="s">
        <v>18</v>
      </c>
      <c r="E108" s="26" t="s">
        <v>267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719217.02</v>
      </c>
      <c r="J108" s="9">
        <f>J110+J112</f>
        <v>702009.15</v>
      </c>
      <c r="K108" s="9"/>
      <c r="L108" s="86"/>
    </row>
    <row r="109" spans="1:12" x14ac:dyDescent="0.25">
      <c r="A109" s="3" t="s">
        <v>145</v>
      </c>
      <c r="B109" s="18" t="s">
        <v>40</v>
      </c>
      <c r="C109" s="18" t="s">
        <v>6</v>
      </c>
      <c r="D109" s="18" t="s">
        <v>18</v>
      </c>
      <c r="E109" s="26" t="s">
        <v>269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17207.87</v>
      </c>
      <c r="J109" s="9"/>
      <c r="K109" s="9"/>
      <c r="L109" s="86"/>
    </row>
    <row r="110" spans="1:12" ht="36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289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17207.87</v>
      </c>
      <c r="J110" s="9"/>
      <c r="K110" s="9"/>
      <c r="L110" s="74"/>
    </row>
    <row r="111" spans="1:12" ht="13.5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269</v>
      </c>
      <c r="F111" s="20" t="s">
        <v>68</v>
      </c>
      <c r="G111" s="9" t="e">
        <f>#REF!+#REF!</f>
        <v>#REF!</v>
      </c>
      <c r="H111" s="9" t="e">
        <f>#REF!+#REF!</f>
        <v>#REF!</v>
      </c>
      <c r="I111" s="9">
        <f>13216.49+3991.38</f>
        <v>17207.87</v>
      </c>
      <c r="J111" s="9"/>
      <c r="K111" s="9"/>
    </row>
    <row r="112" spans="1:12" ht="20.399999999999999" x14ac:dyDescent="0.25">
      <c r="A112" s="3" t="s">
        <v>154</v>
      </c>
      <c r="B112" s="18" t="s">
        <v>40</v>
      </c>
      <c r="C112" s="19" t="s">
        <v>6</v>
      </c>
      <c r="D112" s="19" t="s">
        <v>18</v>
      </c>
      <c r="E112" s="26" t="s">
        <v>288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702009.15</v>
      </c>
      <c r="J112" s="9">
        <f t="shared" si="16"/>
        <v>702009.15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288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702009.15</v>
      </c>
      <c r="J113" s="9">
        <f t="shared" si="16"/>
        <v>702009.15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288</v>
      </c>
      <c r="F114" s="20" t="s">
        <v>68</v>
      </c>
      <c r="G114" s="9" t="e">
        <f>#REF!+#REF!</f>
        <v>#REF!</v>
      </c>
      <c r="H114" s="9" t="e">
        <f>#REF!+#REF!</f>
        <v>#REF!</v>
      </c>
      <c r="I114" s="9">
        <v>702009.15</v>
      </c>
      <c r="J114" s="9">
        <f>I114</f>
        <v>702009.15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288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288</v>
      </c>
      <c r="F116" s="20" t="s">
        <v>48</v>
      </c>
      <c r="G116" s="9">
        <f t="shared" si="17"/>
        <v>0</v>
      </c>
      <c r="H116" s="9">
        <f t="shared" si="17"/>
        <v>0</v>
      </c>
      <c r="I116" s="9">
        <f t="shared" si="17"/>
        <v>0</v>
      </c>
      <c r="J116" s="9">
        <f t="shared" si="17"/>
        <v>0</v>
      </c>
      <c r="K116" s="9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288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</row>
    <row r="118" spans="1:22" s="14" customFormat="1" x14ac:dyDescent="0.25">
      <c r="A118" s="33" t="s">
        <v>36</v>
      </c>
      <c r="B118" s="16" t="s">
        <v>40</v>
      </c>
      <c r="C118" s="16" t="s">
        <v>18</v>
      </c>
      <c r="D118" s="16"/>
      <c r="E118" s="78"/>
      <c r="F118" s="17"/>
      <c r="G118" s="11" t="e">
        <f>G119+G137+G125+G144</f>
        <v>#REF!</v>
      </c>
      <c r="H118" s="11" t="e">
        <f>H119+H137+H125+H144</f>
        <v>#REF!</v>
      </c>
      <c r="I118" s="11">
        <f>I119+I137+I125+I144</f>
        <v>202593.85</v>
      </c>
      <c r="J118" s="11">
        <f>J125</f>
        <v>54602.6</v>
      </c>
      <c r="K118" s="11">
        <f>K119+K137+K125+K144</f>
        <v>24987.25</v>
      </c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33" t="s">
        <v>72</v>
      </c>
      <c r="B125" s="16" t="s">
        <v>40</v>
      </c>
      <c r="C125" s="16" t="s">
        <v>18</v>
      </c>
      <c r="D125" s="16" t="s">
        <v>7</v>
      </c>
      <c r="E125" s="76"/>
      <c r="F125" s="17"/>
      <c r="G125" s="8" t="e">
        <f>#REF!</f>
        <v>#REF!</v>
      </c>
      <c r="H125" s="8" t="e">
        <f>#REF!</f>
        <v>#REF!</v>
      </c>
      <c r="I125" s="8">
        <f>I126</f>
        <v>79589.850000000006</v>
      </c>
      <c r="J125" s="9">
        <f>J126</f>
        <v>54602.6</v>
      </c>
      <c r="K125" s="9">
        <f>K128</f>
        <v>24987.25</v>
      </c>
    </row>
    <row r="126" spans="1:22" ht="20.399999999999999" x14ac:dyDescent="0.25">
      <c r="A126" s="3" t="s">
        <v>224</v>
      </c>
      <c r="B126" s="18" t="s">
        <v>40</v>
      </c>
      <c r="C126" s="19" t="s">
        <v>18</v>
      </c>
      <c r="D126" s="19" t="s">
        <v>7</v>
      </c>
      <c r="E126" s="26" t="s">
        <v>143</v>
      </c>
      <c r="F126" s="22"/>
      <c r="G126" s="9" t="e">
        <f>#REF!+G137</f>
        <v>#REF!</v>
      </c>
      <c r="H126" s="9" t="e">
        <f>#REF!+H137</f>
        <v>#REF!</v>
      </c>
      <c r="I126" s="9">
        <f>I128</f>
        <v>79589.850000000006</v>
      </c>
      <c r="J126" s="9">
        <f>J128</f>
        <v>54602.6</v>
      </c>
      <c r="K126" s="9">
        <f>K128</f>
        <v>24987.25</v>
      </c>
      <c r="L126" s="47"/>
      <c r="M126" s="48"/>
      <c r="N126" s="49"/>
      <c r="O126" s="49"/>
      <c r="P126" s="41"/>
      <c r="Q126" s="50"/>
      <c r="R126" s="51"/>
      <c r="S126" s="51"/>
      <c r="T126" s="51"/>
      <c r="U126" s="51"/>
      <c r="V126" s="51"/>
    </row>
    <row r="127" spans="1:22" x14ac:dyDescent="0.25">
      <c r="A127" s="3" t="s">
        <v>264</v>
      </c>
      <c r="B127" s="18" t="s">
        <v>40</v>
      </c>
      <c r="C127" s="18" t="s">
        <v>18</v>
      </c>
      <c r="D127" s="18" t="s">
        <v>7</v>
      </c>
      <c r="E127" s="26" t="s">
        <v>265</v>
      </c>
      <c r="F127" s="22"/>
      <c r="G127" s="9"/>
      <c r="H127" s="9"/>
      <c r="I127" s="9">
        <f>I128</f>
        <v>79589.850000000006</v>
      </c>
      <c r="J127" s="9">
        <f t="shared" ref="J127:K127" si="19">J128</f>
        <v>54602.6</v>
      </c>
      <c r="K127" s="9">
        <f t="shared" si="19"/>
        <v>24987.25</v>
      </c>
    </row>
    <row r="128" spans="1:22" ht="20.399999999999999" x14ac:dyDescent="0.25">
      <c r="A128" s="3" t="s">
        <v>266</v>
      </c>
      <c r="B128" s="18" t="s">
        <v>40</v>
      </c>
      <c r="C128" s="19" t="s">
        <v>18</v>
      </c>
      <c r="D128" s="19" t="s">
        <v>7</v>
      </c>
      <c r="E128" s="26" t="s">
        <v>267</v>
      </c>
      <c r="F128" s="20"/>
      <c r="G128" s="9" t="e">
        <f>G134</f>
        <v>#REF!</v>
      </c>
      <c r="H128" s="9" t="e">
        <f>H134</f>
        <v>#REF!</v>
      </c>
      <c r="I128" s="9">
        <f>I134+I129</f>
        <v>79589.850000000006</v>
      </c>
      <c r="J128" s="9">
        <f>J129</f>
        <v>54602.6</v>
      </c>
      <c r="K128" s="9">
        <f>K134</f>
        <v>24987.25</v>
      </c>
    </row>
    <row r="129" spans="1:22" ht="20.399999999999999" x14ac:dyDescent="0.25">
      <c r="A129" s="3" t="s">
        <v>237</v>
      </c>
      <c r="B129" s="18" t="s">
        <v>40</v>
      </c>
      <c r="C129" s="19" t="s">
        <v>18</v>
      </c>
      <c r="D129" s="19" t="s">
        <v>7</v>
      </c>
      <c r="E129" s="26" t="s">
        <v>290</v>
      </c>
      <c r="F129" s="20"/>
      <c r="G129" s="9" t="e">
        <f>G134</f>
        <v>#REF!</v>
      </c>
      <c r="H129" s="9" t="e">
        <f>H134</f>
        <v>#REF!</v>
      </c>
      <c r="I129" s="9">
        <f>I133+I130</f>
        <v>54602.6</v>
      </c>
      <c r="J129" s="9">
        <f>J132+J130</f>
        <v>54602.6</v>
      </c>
      <c r="K129" s="9"/>
      <c r="L129" s="52"/>
      <c r="M129" s="48"/>
      <c r="N129" s="49"/>
      <c r="O129" s="49"/>
      <c r="P129" s="41"/>
      <c r="Q129" s="50"/>
      <c r="R129" s="51"/>
      <c r="S129" s="51"/>
      <c r="T129" s="51"/>
      <c r="U129" s="51"/>
      <c r="V129" s="51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290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50102.6</v>
      </c>
      <c r="J130" s="9">
        <f>J131</f>
        <v>50102.6</v>
      </c>
      <c r="K130" s="9"/>
      <c r="L130" s="52"/>
      <c r="M130" s="48"/>
      <c r="N130" s="49"/>
      <c r="O130" s="49"/>
      <c r="P130" s="41"/>
      <c r="Q130" s="50"/>
      <c r="R130" s="51"/>
      <c r="S130" s="51"/>
      <c r="T130" s="51"/>
      <c r="U130" s="51"/>
      <c r="V130" s="51"/>
    </row>
    <row r="131" spans="1:22" ht="17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290</v>
      </c>
      <c r="F131" s="20" t="s">
        <v>68</v>
      </c>
      <c r="G131" s="9" t="e">
        <f>G132+G133</f>
        <v>#REF!</v>
      </c>
      <c r="H131" s="9" t="e">
        <f>H132+H133</f>
        <v>#REF!</v>
      </c>
      <c r="I131" s="9">
        <f>54602.6-4500</f>
        <v>50102.6</v>
      </c>
      <c r="J131" s="9">
        <f>I131</f>
        <v>50102.6</v>
      </c>
      <c r="K131" s="9"/>
      <c r="L131" s="47"/>
      <c r="M131" s="48"/>
      <c r="N131" s="49"/>
      <c r="O131" s="49"/>
      <c r="P131" s="41"/>
      <c r="Q131" s="50"/>
      <c r="R131" s="51"/>
      <c r="S131" s="51"/>
      <c r="T131" s="51"/>
      <c r="U131" s="51"/>
      <c r="V131" s="51"/>
    </row>
    <row r="132" spans="1:22" ht="13.2" customHeight="1" x14ac:dyDescent="0.25">
      <c r="A132" s="32" t="s">
        <v>181</v>
      </c>
      <c r="B132" s="18" t="s">
        <v>40</v>
      </c>
      <c r="C132" s="19" t="s">
        <v>18</v>
      </c>
      <c r="D132" s="19" t="s">
        <v>7</v>
      </c>
      <c r="E132" s="26" t="s">
        <v>290</v>
      </c>
      <c r="F132" s="20" t="s">
        <v>46</v>
      </c>
      <c r="G132" s="9" t="e">
        <f>G133</f>
        <v>#REF!</v>
      </c>
      <c r="H132" s="9" t="e">
        <f>H133</f>
        <v>#REF!</v>
      </c>
      <c r="I132" s="9">
        <f>I133</f>
        <v>4500</v>
      </c>
      <c r="J132" s="9">
        <f>J133</f>
        <v>4500</v>
      </c>
      <c r="K132" s="9"/>
      <c r="L132" s="52"/>
      <c r="M132" s="48"/>
      <c r="N132" s="49"/>
      <c r="O132" s="49"/>
      <c r="P132" s="41"/>
      <c r="Q132" s="50"/>
      <c r="R132" s="51"/>
      <c r="S132" s="51"/>
      <c r="T132" s="51"/>
      <c r="U132" s="51"/>
      <c r="V132" s="51"/>
    </row>
    <row r="133" spans="1:22" ht="20.399999999999999" x14ac:dyDescent="0.25">
      <c r="A133" s="32" t="s">
        <v>182</v>
      </c>
      <c r="B133" s="18" t="s">
        <v>40</v>
      </c>
      <c r="C133" s="19" t="s">
        <v>18</v>
      </c>
      <c r="D133" s="19" t="s">
        <v>7</v>
      </c>
      <c r="E133" s="26" t="s">
        <v>290</v>
      </c>
      <c r="F133" s="20" t="s">
        <v>48</v>
      </c>
      <c r="G133" s="9" t="e">
        <f>G134</f>
        <v>#REF!</v>
      </c>
      <c r="H133" s="9" t="e">
        <f>H134</f>
        <v>#REF!</v>
      </c>
      <c r="I133" s="9">
        <v>4500</v>
      </c>
      <c r="J133" s="9">
        <f>I133</f>
        <v>4500</v>
      </c>
      <c r="K133" s="9"/>
      <c r="L133" s="52"/>
      <c r="M133" s="48"/>
      <c r="N133" s="49"/>
      <c r="O133" s="49"/>
      <c r="P133" s="41"/>
      <c r="Q133" s="50"/>
      <c r="R133" s="51"/>
      <c r="S133" s="51"/>
      <c r="T133" s="51"/>
      <c r="U133" s="51"/>
      <c r="V133" s="51"/>
    </row>
    <row r="134" spans="1:22" ht="30.6" x14ac:dyDescent="0.25">
      <c r="A134" s="3" t="s">
        <v>238</v>
      </c>
      <c r="B134" s="18" t="s">
        <v>40</v>
      </c>
      <c r="C134" s="19" t="s">
        <v>18</v>
      </c>
      <c r="D134" s="19" t="s">
        <v>7</v>
      </c>
      <c r="E134" s="26" t="s">
        <v>291</v>
      </c>
      <c r="F134" s="20"/>
      <c r="G134" s="9" t="e">
        <f>#REF!</f>
        <v>#REF!</v>
      </c>
      <c r="H134" s="9" t="e">
        <f>#REF!</f>
        <v>#REF!</v>
      </c>
      <c r="I134" s="9">
        <f>I136</f>
        <v>24987.25</v>
      </c>
      <c r="J134" s="9"/>
      <c r="K134" s="9">
        <f>K135</f>
        <v>24987.25</v>
      </c>
    </row>
    <row r="135" spans="1:22" ht="12.6" customHeight="1" x14ac:dyDescent="0.25">
      <c r="A135" s="32" t="s">
        <v>43</v>
      </c>
      <c r="B135" s="18" t="s">
        <v>40</v>
      </c>
      <c r="C135" s="19" t="s">
        <v>18</v>
      </c>
      <c r="D135" s="19" t="s">
        <v>7</v>
      </c>
      <c r="E135" s="26" t="s">
        <v>291</v>
      </c>
      <c r="F135" s="23" t="s">
        <v>44</v>
      </c>
      <c r="G135" s="9" t="e">
        <f>G136</f>
        <v>#REF!</v>
      </c>
      <c r="H135" s="9" t="e">
        <f>H136</f>
        <v>#REF!</v>
      </c>
      <c r="I135" s="9">
        <f>I136</f>
        <v>24987.25</v>
      </c>
      <c r="J135" s="9"/>
      <c r="K135" s="9">
        <f>K136</f>
        <v>24987.25</v>
      </c>
    </row>
    <row r="136" spans="1:22" x14ac:dyDescent="0.25">
      <c r="A136" s="32" t="s">
        <v>70</v>
      </c>
      <c r="B136" s="18" t="s">
        <v>40</v>
      </c>
      <c r="C136" s="19" t="s">
        <v>18</v>
      </c>
      <c r="D136" s="19" t="s">
        <v>7</v>
      </c>
      <c r="E136" s="26" t="s">
        <v>291</v>
      </c>
      <c r="F136" s="23" t="s">
        <v>68</v>
      </c>
      <c r="G136" s="9" t="e">
        <f>#REF!</f>
        <v>#REF!</v>
      </c>
      <c r="H136" s="9" t="e">
        <f>#REF!</f>
        <v>#REF!</v>
      </c>
      <c r="I136" s="9">
        <v>24987.25</v>
      </c>
      <c r="J136" s="9"/>
      <c r="K136" s="9">
        <f>I136</f>
        <v>24987.25</v>
      </c>
    </row>
    <row r="137" spans="1:22" ht="20.399999999999999" x14ac:dyDescent="0.25">
      <c r="A137" s="33" t="s">
        <v>249</v>
      </c>
      <c r="B137" s="16" t="s">
        <v>40</v>
      </c>
      <c r="C137" s="16" t="s">
        <v>18</v>
      </c>
      <c r="D137" s="16" t="s">
        <v>30</v>
      </c>
      <c r="E137" s="76"/>
      <c r="F137" s="17"/>
      <c r="G137" s="8" t="e">
        <f>G141</f>
        <v>#REF!</v>
      </c>
      <c r="H137" s="8" t="e">
        <f>H141</f>
        <v>#REF!</v>
      </c>
      <c r="I137" s="8">
        <f>I138</f>
        <v>52000</v>
      </c>
      <c r="J137" s="9"/>
      <c r="K137" s="9"/>
    </row>
    <row r="138" spans="1:22" ht="30.6" x14ac:dyDescent="0.25">
      <c r="A138" s="3" t="s">
        <v>227</v>
      </c>
      <c r="B138" s="18" t="s">
        <v>40</v>
      </c>
      <c r="C138" s="19" t="s">
        <v>18</v>
      </c>
      <c r="D138" s="18" t="s">
        <v>30</v>
      </c>
      <c r="E138" s="26" t="s">
        <v>155</v>
      </c>
      <c r="F138" s="20"/>
      <c r="G138" s="9" t="e">
        <f>#REF!+G141</f>
        <v>#REF!</v>
      </c>
      <c r="H138" s="9" t="e">
        <f>#REF!+H141</f>
        <v>#REF!</v>
      </c>
      <c r="I138" s="9">
        <f>I141</f>
        <v>52000</v>
      </c>
      <c r="J138" s="9"/>
      <c r="K138" s="9"/>
    </row>
    <row r="139" spans="1:22" x14ac:dyDescent="0.25">
      <c r="A139" s="3" t="s">
        <v>264</v>
      </c>
      <c r="B139" s="18" t="s">
        <v>40</v>
      </c>
      <c r="C139" s="18" t="s">
        <v>18</v>
      </c>
      <c r="D139" s="18" t="s">
        <v>30</v>
      </c>
      <c r="E139" s="26" t="s">
        <v>292</v>
      </c>
      <c r="F139" s="22"/>
      <c r="G139" s="9"/>
      <c r="H139" s="9"/>
      <c r="I139" s="9">
        <f>I140</f>
        <v>52000</v>
      </c>
      <c r="J139" s="9"/>
      <c r="K139" s="9"/>
    </row>
    <row r="140" spans="1:22" ht="22.5" customHeight="1" x14ac:dyDescent="0.25">
      <c r="A140" s="3" t="s">
        <v>276</v>
      </c>
      <c r="B140" s="18" t="s">
        <v>40</v>
      </c>
      <c r="C140" s="19" t="s">
        <v>18</v>
      </c>
      <c r="D140" s="18" t="s">
        <v>30</v>
      </c>
      <c r="E140" s="26" t="s">
        <v>293</v>
      </c>
      <c r="F140" s="20"/>
      <c r="G140" s="9" t="e">
        <f>#REF!+G141</f>
        <v>#REF!</v>
      </c>
      <c r="H140" s="9" t="e">
        <f>#REF!+H141</f>
        <v>#REF!</v>
      </c>
      <c r="I140" s="9">
        <f>I141</f>
        <v>52000</v>
      </c>
      <c r="J140" s="9"/>
      <c r="K140" s="9"/>
    </row>
    <row r="141" spans="1:22" x14ac:dyDescent="0.25">
      <c r="A141" s="3" t="s">
        <v>151</v>
      </c>
      <c r="B141" s="18" t="s">
        <v>40</v>
      </c>
      <c r="C141" s="19" t="s">
        <v>18</v>
      </c>
      <c r="D141" s="18" t="s">
        <v>30</v>
      </c>
      <c r="E141" s="26" t="s">
        <v>294</v>
      </c>
      <c r="F141" s="20"/>
      <c r="G141" s="9" t="e">
        <f>G142+#REF!</f>
        <v>#REF!</v>
      </c>
      <c r="H141" s="9" t="e">
        <f>H142+#REF!</f>
        <v>#REF!</v>
      </c>
      <c r="I141" s="9">
        <f>I142</f>
        <v>52000</v>
      </c>
      <c r="J141" s="9"/>
      <c r="K141" s="9"/>
    </row>
    <row r="142" spans="1:22" ht="13.95" customHeight="1" x14ac:dyDescent="0.25">
      <c r="A142" s="32" t="s">
        <v>181</v>
      </c>
      <c r="B142" s="18" t="s">
        <v>40</v>
      </c>
      <c r="C142" s="19" t="s">
        <v>18</v>
      </c>
      <c r="D142" s="18" t="s">
        <v>30</v>
      </c>
      <c r="E142" s="26" t="s">
        <v>294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52000</v>
      </c>
      <c r="J142" s="9"/>
      <c r="K142" s="9"/>
    </row>
    <row r="143" spans="1:22" ht="20.399999999999999" x14ac:dyDescent="0.25">
      <c r="A143" s="32" t="s">
        <v>182</v>
      </c>
      <c r="B143" s="18" t="s">
        <v>40</v>
      </c>
      <c r="C143" s="19" t="s">
        <v>18</v>
      </c>
      <c r="D143" s="18" t="s">
        <v>30</v>
      </c>
      <c r="E143" s="26" t="s">
        <v>294</v>
      </c>
      <c r="F143" s="20" t="s">
        <v>48</v>
      </c>
      <c r="G143" s="9" t="e">
        <f>#REF!</f>
        <v>#REF!</v>
      </c>
      <c r="H143" s="9" t="e">
        <f>#REF!</f>
        <v>#REF!</v>
      </c>
      <c r="I143" s="9">
        <v>52000</v>
      </c>
      <c r="J143" s="9"/>
      <c r="K143" s="9"/>
    </row>
    <row r="144" spans="1:22" ht="20.399999999999999" x14ac:dyDescent="0.25">
      <c r="A144" s="33" t="s">
        <v>83</v>
      </c>
      <c r="B144" s="16" t="s">
        <v>40</v>
      </c>
      <c r="C144" s="16" t="s">
        <v>18</v>
      </c>
      <c r="D144" s="16" t="s">
        <v>80</v>
      </c>
      <c r="E144" s="76"/>
      <c r="F144" s="17"/>
      <c r="G144" s="8" t="e">
        <f>G148</f>
        <v>#REF!</v>
      </c>
      <c r="H144" s="8" t="e">
        <f>H148</f>
        <v>#REF!</v>
      </c>
      <c r="I144" s="8">
        <f>I145</f>
        <v>71004</v>
      </c>
      <c r="J144" s="9"/>
      <c r="K144" s="9"/>
      <c r="L144" s="47"/>
      <c r="M144" s="49"/>
      <c r="N144" s="49"/>
      <c r="O144" s="49"/>
      <c r="P144" s="41"/>
      <c r="Q144" s="50"/>
      <c r="R144" s="51"/>
      <c r="S144" s="51"/>
      <c r="T144" s="51"/>
      <c r="U144" s="51"/>
      <c r="V144" s="51"/>
    </row>
    <row r="145" spans="1:22" ht="20.399999999999999" x14ac:dyDescent="0.25">
      <c r="A145" s="3" t="s">
        <v>350</v>
      </c>
      <c r="B145" s="19" t="s">
        <v>40</v>
      </c>
      <c r="C145" s="19" t="s">
        <v>18</v>
      </c>
      <c r="D145" s="19" t="s">
        <v>80</v>
      </c>
      <c r="E145" s="26" t="s">
        <v>157</v>
      </c>
      <c r="F145" s="20"/>
      <c r="G145" s="9" t="e">
        <f>G148</f>
        <v>#REF!</v>
      </c>
      <c r="H145" s="9" t="e">
        <f>H148</f>
        <v>#REF!</v>
      </c>
      <c r="I145" s="9">
        <f>I147</f>
        <v>71004</v>
      </c>
      <c r="J145" s="9"/>
      <c r="K145" s="9"/>
    </row>
    <row r="146" spans="1:22" x14ac:dyDescent="0.25">
      <c r="A146" s="3" t="s">
        <v>264</v>
      </c>
      <c r="B146" s="18" t="s">
        <v>40</v>
      </c>
      <c r="C146" s="18" t="s">
        <v>18</v>
      </c>
      <c r="D146" s="18" t="s">
        <v>80</v>
      </c>
      <c r="E146" s="26" t="s">
        <v>295</v>
      </c>
      <c r="F146" s="22"/>
      <c r="G146" s="9"/>
      <c r="H146" s="9"/>
      <c r="I146" s="9">
        <f>I147</f>
        <v>71004</v>
      </c>
      <c r="J146" s="9"/>
      <c r="K146" s="9"/>
    </row>
    <row r="147" spans="1:22" ht="21.75" customHeight="1" x14ac:dyDescent="0.25">
      <c r="A147" s="3" t="s">
        <v>277</v>
      </c>
      <c r="B147" s="19" t="s">
        <v>40</v>
      </c>
      <c r="C147" s="19" t="s">
        <v>18</v>
      </c>
      <c r="D147" s="19" t="s">
        <v>80</v>
      </c>
      <c r="E147" s="26" t="s">
        <v>296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71004</v>
      </c>
      <c r="J147" s="9"/>
      <c r="K147" s="9"/>
      <c r="L147" s="52"/>
      <c r="M147" s="49"/>
      <c r="N147" s="49"/>
      <c r="O147" s="49"/>
      <c r="P147" s="41"/>
      <c r="Q147" s="50"/>
      <c r="R147" s="51"/>
      <c r="S147" s="51"/>
      <c r="T147" s="51"/>
      <c r="U147" s="51"/>
      <c r="V147" s="51"/>
    </row>
    <row r="148" spans="1:22" ht="20.399999999999999" x14ac:dyDescent="0.25">
      <c r="A148" s="3" t="s">
        <v>213</v>
      </c>
      <c r="B148" s="19" t="s">
        <v>40</v>
      </c>
      <c r="C148" s="19" t="s">
        <v>18</v>
      </c>
      <c r="D148" s="19" t="s">
        <v>80</v>
      </c>
      <c r="E148" s="26" t="s">
        <v>297</v>
      </c>
      <c r="F148" s="20"/>
      <c r="G148" s="9" t="e">
        <f>G151</f>
        <v>#REF!</v>
      </c>
      <c r="H148" s="9" t="e">
        <f>H151</f>
        <v>#REF!</v>
      </c>
      <c r="I148" s="9">
        <f>I149+I151</f>
        <v>49514.75</v>
      </c>
      <c r="J148" s="9"/>
      <c r="K148" s="9"/>
      <c r="L148" s="52"/>
      <c r="M148" s="49"/>
      <c r="N148" s="49"/>
      <c r="O148" s="49"/>
      <c r="P148" s="41"/>
      <c r="Q148" s="50"/>
      <c r="R148" s="51"/>
      <c r="S148" s="51"/>
      <c r="T148" s="51"/>
      <c r="U148" s="51"/>
      <c r="V148" s="51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297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44751.95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297</v>
      </c>
      <c r="F150" s="20" t="s">
        <v>68</v>
      </c>
      <c r="G150" s="9" t="e">
        <f>G151+#REF!</f>
        <v>#REF!</v>
      </c>
      <c r="H150" s="9" t="e">
        <f>H151+#REF!</f>
        <v>#REF!</v>
      </c>
      <c r="I150" s="9">
        <f>49514.75-4762.8</f>
        <v>44751.95</v>
      </c>
      <c r="J150" s="9"/>
      <c r="K150" s="9"/>
      <c r="M150" s="13"/>
    </row>
    <row r="151" spans="1:22" ht="13.2" customHeight="1" x14ac:dyDescent="0.25">
      <c r="A151" s="32" t="s">
        <v>181</v>
      </c>
      <c r="B151" s="19" t="s">
        <v>40</v>
      </c>
      <c r="C151" s="19" t="s">
        <v>18</v>
      </c>
      <c r="D151" s="19" t="s">
        <v>80</v>
      </c>
      <c r="E151" s="26" t="s">
        <v>297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4762.8</v>
      </c>
      <c r="J151" s="9"/>
      <c r="K151" s="9"/>
    </row>
    <row r="152" spans="1:22" ht="20.399999999999999" x14ac:dyDescent="0.25">
      <c r="A152" s="32" t="s">
        <v>182</v>
      </c>
      <c r="B152" s="19" t="s">
        <v>40</v>
      </c>
      <c r="C152" s="19" t="s">
        <v>18</v>
      </c>
      <c r="D152" s="19" t="s">
        <v>80</v>
      </c>
      <c r="E152" s="26" t="s">
        <v>297</v>
      </c>
      <c r="F152" s="20" t="s">
        <v>48</v>
      </c>
      <c r="G152" s="9" t="e">
        <f>#REF!</f>
        <v>#REF!</v>
      </c>
      <c r="H152" s="9" t="e">
        <f>#REF!</f>
        <v>#REF!</v>
      </c>
      <c r="I152" s="9">
        <v>4762.8</v>
      </c>
      <c r="J152" s="9"/>
      <c r="K152" s="9"/>
    </row>
    <row r="153" spans="1:22" ht="12.6" customHeight="1" x14ac:dyDescent="0.25">
      <c r="A153" s="3" t="s">
        <v>158</v>
      </c>
      <c r="B153" s="19" t="s">
        <v>40</v>
      </c>
      <c r="C153" s="19" t="s">
        <v>18</v>
      </c>
      <c r="D153" s="19" t="s">
        <v>80</v>
      </c>
      <c r="E153" s="26" t="s">
        <v>298</v>
      </c>
      <c r="F153" s="20"/>
      <c r="G153" s="9" t="e">
        <f>G156</f>
        <v>#REF!</v>
      </c>
      <c r="H153" s="9" t="e">
        <f>H156</f>
        <v>#REF!</v>
      </c>
      <c r="I153" s="9">
        <f>I156+I154</f>
        <v>21220.61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298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19179.41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298</v>
      </c>
      <c r="F155" s="20" t="s">
        <v>68</v>
      </c>
      <c r="G155" s="9" t="e">
        <f>G156+#REF!</f>
        <v>#REF!</v>
      </c>
      <c r="H155" s="9" t="e">
        <f>H156+#REF!</f>
        <v>#REF!</v>
      </c>
      <c r="I155" s="9">
        <f>21220.61-2041.2</f>
        <v>19179.41</v>
      </c>
      <c r="J155" s="9"/>
      <c r="K155" s="9"/>
    </row>
    <row r="156" spans="1:22" s="13" customFormat="1" ht="13.2" customHeight="1" x14ac:dyDescent="0.25">
      <c r="A156" s="32" t="s">
        <v>181</v>
      </c>
      <c r="B156" s="19" t="s">
        <v>40</v>
      </c>
      <c r="C156" s="19" t="s">
        <v>18</v>
      </c>
      <c r="D156" s="19" t="s">
        <v>80</v>
      </c>
      <c r="E156" s="26" t="s">
        <v>298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2041.2</v>
      </c>
      <c r="J156" s="9"/>
      <c r="K156" s="9"/>
    </row>
    <row r="157" spans="1:22" s="13" customFormat="1" ht="20.399999999999999" x14ac:dyDescent="0.25">
      <c r="A157" s="32" t="s">
        <v>182</v>
      </c>
      <c r="B157" s="19" t="s">
        <v>40</v>
      </c>
      <c r="C157" s="19" t="s">
        <v>18</v>
      </c>
      <c r="D157" s="19" t="s">
        <v>80</v>
      </c>
      <c r="E157" s="26" t="s">
        <v>298</v>
      </c>
      <c r="F157" s="20" t="s">
        <v>48</v>
      </c>
      <c r="G157" s="9" t="e">
        <f>#REF!</f>
        <v>#REF!</v>
      </c>
      <c r="H157" s="9" t="e">
        <f>#REF!</f>
        <v>#REF!</v>
      </c>
      <c r="I157" s="9">
        <v>2041.2</v>
      </c>
      <c r="J157" s="9"/>
      <c r="K157" s="9"/>
    </row>
    <row r="158" spans="1:22" x14ac:dyDescent="0.25">
      <c r="A158" s="3" t="s">
        <v>149</v>
      </c>
      <c r="B158" s="18" t="s">
        <v>40</v>
      </c>
      <c r="C158" s="18" t="s">
        <v>18</v>
      </c>
      <c r="D158" s="18" t="s">
        <v>80</v>
      </c>
      <c r="E158" s="26" t="s">
        <v>299</v>
      </c>
      <c r="F158" s="23"/>
      <c r="G158" s="9" t="e">
        <f>G162</f>
        <v>#REF!</v>
      </c>
      <c r="H158" s="9" t="e">
        <f>H162</f>
        <v>#REF!</v>
      </c>
      <c r="I158" s="9">
        <f>I159</f>
        <v>268.64</v>
      </c>
      <c r="J158" s="9"/>
      <c r="K158" s="9"/>
    </row>
    <row r="159" spans="1:22" ht="24" customHeight="1" x14ac:dyDescent="0.25">
      <c r="A159" s="32" t="s">
        <v>43</v>
      </c>
      <c r="B159" s="18" t="s">
        <v>40</v>
      </c>
      <c r="C159" s="18" t="s">
        <v>18</v>
      </c>
      <c r="D159" s="18" t="s">
        <v>80</v>
      </c>
      <c r="E159" s="26" t="s">
        <v>299</v>
      </c>
      <c r="F159" s="23" t="s">
        <v>44</v>
      </c>
      <c r="G159" s="9" t="e">
        <f>G160</f>
        <v>#REF!</v>
      </c>
      <c r="H159" s="9" t="e">
        <f>H160</f>
        <v>#REF!</v>
      </c>
      <c r="I159" s="9">
        <f>I160</f>
        <v>268.64</v>
      </c>
      <c r="J159" s="9"/>
      <c r="K159" s="9"/>
    </row>
    <row r="160" spans="1:22" x14ac:dyDescent="0.25">
      <c r="A160" s="32" t="s">
        <v>70</v>
      </c>
      <c r="B160" s="18" t="s">
        <v>40</v>
      </c>
      <c r="C160" s="18" t="s">
        <v>18</v>
      </c>
      <c r="D160" s="18" t="s">
        <v>80</v>
      </c>
      <c r="E160" s="26" t="s">
        <v>299</v>
      </c>
      <c r="F160" s="23" t="s">
        <v>68</v>
      </c>
      <c r="G160" s="9" t="e">
        <f>#REF!</f>
        <v>#REF!</v>
      </c>
      <c r="H160" s="9" t="e">
        <f>#REF!</f>
        <v>#REF!</v>
      </c>
      <c r="I160" s="9">
        <v>268.64</v>
      </c>
      <c r="J160" s="9"/>
      <c r="K160" s="9"/>
    </row>
    <row r="161" spans="1:14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61"/>
      <c r="G161" s="11" t="e">
        <f>G162+G172+G189+G196</f>
        <v>#REF!</v>
      </c>
      <c r="H161" s="11" t="e">
        <f>H162+H172+H189+H196</f>
        <v>#REF!</v>
      </c>
      <c r="I161" s="11">
        <f>I162+I172+I182+I189+I196</f>
        <v>5376535.3300000001</v>
      </c>
      <c r="J161" s="11"/>
      <c r="K161" s="11"/>
    </row>
    <row r="162" spans="1:14" ht="14.25" customHeight="1" x14ac:dyDescent="0.25">
      <c r="A162" s="33" t="s">
        <v>33</v>
      </c>
      <c r="B162" s="16" t="s">
        <v>40</v>
      </c>
      <c r="C162" s="16" t="s">
        <v>7</v>
      </c>
      <c r="D162" s="16" t="s">
        <v>5</v>
      </c>
      <c r="E162" s="43"/>
      <c r="F162" s="79"/>
      <c r="G162" s="8" t="e">
        <f>#REF!+#REF!</f>
        <v>#REF!</v>
      </c>
      <c r="H162" s="8" t="e">
        <f>#REF!+#REF!</f>
        <v>#REF!</v>
      </c>
      <c r="I162" s="8">
        <f>I163</f>
        <v>804835.56</v>
      </c>
      <c r="J162" s="12"/>
      <c r="K162" s="12"/>
    </row>
    <row r="163" spans="1:14" ht="20.399999999999999" x14ac:dyDescent="0.25">
      <c r="A163" s="3" t="s">
        <v>259</v>
      </c>
      <c r="B163" s="18" t="s">
        <v>40</v>
      </c>
      <c r="C163" s="19" t="s">
        <v>7</v>
      </c>
      <c r="D163" s="19" t="s">
        <v>5</v>
      </c>
      <c r="E163" s="28" t="s">
        <v>165</v>
      </c>
      <c r="F163" s="22"/>
      <c r="G163" s="9" t="e">
        <f>G165+#REF!</f>
        <v>#REF!</v>
      </c>
      <c r="H163" s="9" t="e">
        <f>H165+#REF!</f>
        <v>#REF!</v>
      </c>
      <c r="I163" s="9">
        <f>I165</f>
        <v>804835.56</v>
      </c>
      <c r="J163" s="9"/>
      <c r="K163" s="9"/>
    </row>
    <row r="164" spans="1:14" x14ac:dyDescent="0.25">
      <c r="A164" s="3" t="s">
        <v>264</v>
      </c>
      <c r="B164" s="18" t="s">
        <v>40</v>
      </c>
      <c r="C164" s="18" t="s">
        <v>7</v>
      </c>
      <c r="D164" s="18" t="s">
        <v>5</v>
      </c>
      <c r="E164" s="26" t="s">
        <v>300</v>
      </c>
      <c r="F164" s="22"/>
      <c r="G164" s="9"/>
      <c r="H164" s="9"/>
      <c r="I164" s="9">
        <f>I165</f>
        <v>804835.56</v>
      </c>
      <c r="J164" s="9"/>
      <c r="K164" s="9"/>
    </row>
    <row r="165" spans="1:14" s="13" customFormat="1" ht="23.25" customHeight="1" x14ac:dyDescent="0.25">
      <c r="A165" s="3" t="s">
        <v>278</v>
      </c>
      <c r="B165" s="18" t="s">
        <v>40</v>
      </c>
      <c r="C165" s="19" t="s">
        <v>7</v>
      </c>
      <c r="D165" s="19" t="s">
        <v>5</v>
      </c>
      <c r="E165" s="28" t="s">
        <v>301</v>
      </c>
      <c r="F165" s="20"/>
      <c r="G165" s="12" t="e">
        <f>#REF!</f>
        <v>#REF!</v>
      </c>
      <c r="H165" s="12" t="e">
        <f>#REF!</f>
        <v>#REF!</v>
      </c>
      <c r="I165" s="12">
        <f>I169+I166</f>
        <v>804835.56</v>
      </c>
      <c r="J165" s="9"/>
      <c r="K165" s="9"/>
      <c r="L165" s="55"/>
    </row>
    <row r="166" spans="1:14" s="13" customFormat="1" ht="20.399999999999999" x14ac:dyDescent="0.25">
      <c r="A166" s="3" t="s">
        <v>184</v>
      </c>
      <c r="B166" s="18" t="s">
        <v>40</v>
      </c>
      <c r="C166" s="18" t="s">
        <v>7</v>
      </c>
      <c r="D166" s="18" t="s">
        <v>5</v>
      </c>
      <c r="E166" s="28" t="s">
        <v>302</v>
      </c>
      <c r="F166" s="20"/>
      <c r="G166" s="12"/>
      <c r="H166" s="12"/>
      <c r="I166" s="9">
        <f t="shared" ref="G166:I168" si="22">I167</f>
        <v>315002.28999999998</v>
      </c>
      <c r="J166" s="9"/>
      <c r="K166" s="9"/>
      <c r="L166" s="55"/>
    </row>
    <row r="167" spans="1:14" s="13" customFormat="1" ht="20.399999999999999" x14ac:dyDescent="0.25">
      <c r="A167" s="32" t="s">
        <v>183</v>
      </c>
      <c r="B167" s="18" t="s">
        <v>40</v>
      </c>
      <c r="C167" s="19" t="s">
        <v>7</v>
      </c>
      <c r="D167" s="19" t="s">
        <v>5</v>
      </c>
      <c r="E167" s="28" t="s">
        <v>302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315002.28999999998</v>
      </c>
      <c r="J167" s="9"/>
      <c r="K167" s="9"/>
      <c r="L167" s="55"/>
    </row>
    <row r="168" spans="1:14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302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315002.28999999998</v>
      </c>
      <c r="J168" s="9"/>
      <c r="K168" s="9"/>
    </row>
    <row r="169" spans="1:14" x14ac:dyDescent="0.25">
      <c r="A169" s="54" t="s">
        <v>207</v>
      </c>
      <c r="B169" s="18" t="s">
        <v>40</v>
      </c>
      <c r="C169" s="19" t="s">
        <v>7</v>
      </c>
      <c r="D169" s="19" t="s">
        <v>5</v>
      </c>
      <c r="E169" s="28" t="s">
        <v>303</v>
      </c>
      <c r="F169" s="20"/>
      <c r="G169" s="12" t="e">
        <f>#REF!</f>
        <v>#REF!</v>
      </c>
      <c r="H169" s="12" t="e">
        <f>#REF!</f>
        <v>#REF!</v>
      </c>
      <c r="I169" s="12">
        <f>I170</f>
        <v>489833.27</v>
      </c>
      <c r="J169" s="9"/>
      <c r="K169" s="9"/>
    </row>
    <row r="170" spans="1:14" ht="20.399999999999999" x14ac:dyDescent="0.25">
      <c r="A170" s="32" t="s">
        <v>183</v>
      </c>
      <c r="B170" s="18" t="s">
        <v>40</v>
      </c>
      <c r="C170" s="19" t="s">
        <v>7</v>
      </c>
      <c r="D170" s="19" t="s">
        <v>5</v>
      </c>
      <c r="E170" s="28" t="s">
        <v>303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489833.27</v>
      </c>
      <c r="J170" s="9"/>
      <c r="K170" s="9"/>
    </row>
    <row r="171" spans="1:14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303</v>
      </c>
      <c r="F171" s="23" t="s">
        <v>67</v>
      </c>
      <c r="G171" s="12" t="e">
        <f>#REF!</f>
        <v>#REF!</v>
      </c>
      <c r="H171" s="12" t="e">
        <f>#REF!</f>
        <v>#REF!</v>
      </c>
      <c r="I171" s="9">
        <v>489833.27</v>
      </c>
      <c r="J171" s="9"/>
      <c r="K171" s="9"/>
    </row>
    <row r="172" spans="1:14" ht="13.5" hidden="1" customHeight="1" x14ac:dyDescent="0.25">
      <c r="A172" s="3" t="s">
        <v>240</v>
      </c>
      <c r="B172" s="18" t="s">
        <v>40</v>
      </c>
      <c r="C172" s="19" t="s">
        <v>7</v>
      </c>
      <c r="D172" s="18" t="s">
        <v>8</v>
      </c>
      <c r="E172" s="28"/>
      <c r="F172" s="62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4" ht="25.5" hidden="1" customHeight="1" x14ac:dyDescent="0.25">
      <c r="A173" s="3" t="s">
        <v>228</v>
      </c>
      <c r="B173" s="18" t="s">
        <v>40</v>
      </c>
      <c r="C173" s="19" t="s">
        <v>7</v>
      </c>
      <c r="D173" s="18" t="s">
        <v>8</v>
      </c>
      <c r="E173" s="28" t="s">
        <v>165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13" t="s">
        <v>185</v>
      </c>
    </row>
    <row r="174" spans="1:14" hidden="1" x14ac:dyDescent="0.25">
      <c r="A174" s="3" t="s">
        <v>264</v>
      </c>
      <c r="B174" s="18" t="s">
        <v>40</v>
      </c>
      <c r="C174" s="18" t="s">
        <v>7</v>
      </c>
      <c r="D174" s="18" t="s">
        <v>8</v>
      </c>
      <c r="E174" s="26" t="s">
        <v>300</v>
      </c>
      <c r="F174" s="22"/>
      <c r="G174" s="9"/>
      <c r="H174" s="9"/>
      <c r="I174" s="9">
        <f>I175</f>
        <v>0</v>
      </c>
      <c r="J174" s="9"/>
      <c r="K174" s="9"/>
      <c r="N174" s="13"/>
    </row>
    <row r="175" spans="1:14" ht="20.399999999999999" hidden="1" x14ac:dyDescent="0.25">
      <c r="A175" s="3" t="s">
        <v>278</v>
      </c>
      <c r="B175" s="18" t="s">
        <v>40</v>
      </c>
      <c r="C175" s="19" t="s">
        <v>7</v>
      </c>
      <c r="D175" s="18" t="s">
        <v>8</v>
      </c>
      <c r="E175" s="28" t="s">
        <v>301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4" ht="23.25" hidden="1" customHeight="1" x14ac:dyDescent="0.25">
      <c r="A176" s="37" t="s">
        <v>241</v>
      </c>
      <c r="B176" s="18" t="s">
        <v>40</v>
      </c>
      <c r="C176" s="19" t="s">
        <v>7</v>
      </c>
      <c r="D176" s="18" t="s">
        <v>8</v>
      </c>
      <c r="E176" s="26" t="s">
        <v>304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1" ht="30.6" hidden="1" x14ac:dyDescent="0.25">
      <c r="A177" s="32" t="s">
        <v>181</v>
      </c>
      <c r="B177" s="18" t="s">
        <v>40</v>
      </c>
      <c r="C177" s="19" t="s">
        <v>7</v>
      </c>
      <c r="D177" s="18" t="s">
        <v>8</v>
      </c>
      <c r="E177" s="26" t="s">
        <v>304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1" ht="20.399999999999999" hidden="1" x14ac:dyDescent="0.25">
      <c r="A178" s="32" t="s">
        <v>182</v>
      </c>
      <c r="B178" s="18" t="s">
        <v>40</v>
      </c>
      <c r="C178" s="19" t="s">
        <v>7</v>
      </c>
      <c r="D178" s="18" t="s">
        <v>8</v>
      </c>
      <c r="E178" s="26" t="s">
        <v>304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1" hidden="1" x14ac:dyDescent="0.25">
      <c r="A179" s="37" t="s">
        <v>151</v>
      </c>
      <c r="B179" s="18" t="s">
        <v>40</v>
      </c>
      <c r="C179" s="19" t="s">
        <v>7</v>
      </c>
      <c r="D179" s="18" t="s">
        <v>8</v>
      </c>
      <c r="E179" s="28" t="s">
        <v>303</v>
      </c>
      <c r="F179" s="20"/>
      <c r="G179" s="9"/>
      <c r="H179" s="9"/>
      <c r="I179" s="9">
        <f>I180</f>
        <v>0</v>
      </c>
      <c r="J179" s="9"/>
      <c r="K179" s="9"/>
    </row>
    <row r="180" spans="1:11" ht="30.6" hidden="1" x14ac:dyDescent="0.25">
      <c r="A180" s="32" t="s">
        <v>181</v>
      </c>
      <c r="B180" s="18" t="s">
        <v>40</v>
      </c>
      <c r="C180" s="19" t="s">
        <v>7</v>
      </c>
      <c r="D180" s="18" t="s">
        <v>8</v>
      </c>
      <c r="E180" s="28" t="s">
        <v>303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1" ht="22.5" hidden="1" customHeight="1" x14ac:dyDescent="0.25">
      <c r="A181" s="32" t="s">
        <v>182</v>
      </c>
      <c r="B181" s="18" t="s">
        <v>40</v>
      </c>
      <c r="C181" s="19" t="s">
        <v>7</v>
      </c>
      <c r="D181" s="18" t="s">
        <v>8</v>
      </c>
      <c r="E181" s="28" t="s">
        <v>303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1" x14ac:dyDescent="0.25">
      <c r="A182" s="33" t="s">
        <v>101</v>
      </c>
      <c r="B182" s="16" t="s">
        <v>40</v>
      </c>
      <c r="C182" s="16" t="s">
        <v>7</v>
      </c>
      <c r="D182" s="16" t="s">
        <v>9</v>
      </c>
      <c r="E182" s="43"/>
      <c r="F182" s="79"/>
      <c r="G182" s="8" t="e">
        <f>G183+G193+#REF!</f>
        <v>#REF!</v>
      </c>
      <c r="H182" s="8" t="e">
        <f>H183+H193+#REF!</f>
        <v>#REF!</v>
      </c>
      <c r="I182" s="8">
        <f>I183</f>
        <v>4293070.7700000005</v>
      </c>
      <c r="J182" s="9"/>
      <c r="K182" s="9"/>
    </row>
    <row r="183" spans="1:11" ht="20.399999999999999" x14ac:dyDescent="0.25">
      <c r="A183" s="3" t="s">
        <v>351</v>
      </c>
      <c r="B183" s="18" t="s">
        <v>40</v>
      </c>
      <c r="C183" s="19" t="s">
        <v>7</v>
      </c>
      <c r="D183" s="19" t="s">
        <v>9</v>
      </c>
      <c r="E183" s="28" t="s">
        <v>159</v>
      </c>
      <c r="F183" s="22"/>
      <c r="G183" s="9" t="e">
        <f>G187</f>
        <v>#REF!</v>
      </c>
      <c r="H183" s="9" t="e">
        <f>H187</f>
        <v>#REF!</v>
      </c>
      <c r="I183" s="9">
        <f>I186</f>
        <v>4293070.7700000005</v>
      </c>
      <c r="J183" s="9"/>
      <c r="K183" s="9"/>
    </row>
    <row r="184" spans="1:11" x14ac:dyDescent="0.25">
      <c r="A184" s="3" t="s">
        <v>264</v>
      </c>
      <c r="B184" s="18" t="s">
        <v>40</v>
      </c>
      <c r="C184" s="18" t="s">
        <v>7</v>
      </c>
      <c r="D184" s="18" t="s">
        <v>9</v>
      </c>
      <c r="E184" s="26" t="s">
        <v>305</v>
      </c>
      <c r="F184" s="22"/>
      <c r="G184" s="9"/>
      <c r="H184" s="9"/>
      <c r="I184" s="9">
        <f>I186</f>
        <v>4293070.7700000005</v>
      </c>
      <c r="J184" s="9"/>
      <c r="K184" s="9"/>
    </row>
    <row r="185" spans="1:11" ht="35.25" customHeight="1" x14ac:dyDescent="0.25">
      <c r="A185" s="3" t="s">
        <v>358</v>
      </c>
      <c r="B185" s="18" t="s">
        <v>40</v>
      </c>
      <c r="C185" s="19" t="s">
        <v>7</v>
      </c>
      <c r="D185" s="18" t="s">
        <v>9</v>
      </c>
      <c r="E185" s="28" t="s">
        <v>307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4293070.7700000005</v>
      </c>
      <c r="J185" s="9"/>
      <c r="K185" s="9"/>
    </row>
    <row r="186" spans="1:11" x14ac:dyDescent="0.25">
      <c r="A186" s="37" t="s">
        <v>151</v>
      </c>
      <c r="B186" s="18" t="s">
        <v>40</v>
      </c>
      <c r="C186" s="19" t="s">
        <v>7</v>
      </c>
      <c r="D186" s="19" t="s">
        <v>9</v>
      </c>
      <c r="E186" s="26" t="s">
        <v>306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4293070.7700000005</v>
      </c>
      <c r="J186" s="9"/>
      <c r="K186" s="9"/>
    </row>
    <row r="187" spans="1:11" ht="12.6" customHeight="1" x14ac:dyDescent="0.25">
      <c r="A187" s="32" t="s">
        <v>181</v>
      </c>
      <c r="B187" s="18" t="s">
        <v>40</v>
      </c>
      <c r="C187" s="19" t="s">
        <v>7</v>
      </c>
      <c r="D187" s="19" t="s">
        <v>9</v>
      </c>
      <c r="E187" s="26" t="s">
        <v>306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4293070.7700000005</v>
      </c>
      <c r="J187" s="9"/>
      <c r="K187" s="9"/>
    </row>
    <row r="188" spans="1:11" ht="20.399999999999999" x14ac:dyDescent="0.25">
      <c r="A188" s="32" t="s">
        <v>182</v>
      </c>
      <c r="B188" s="18" t="s">
        <v>40</v>
      </c>
      <c r="C188" s="19" t="s">
        <v>7</v>
      </c>
      <c r="D188" s="19" t="s">
        <v>9</v>
      </c>
      <c r="E188" s="26" t="s">
        <v>306</v>
      </c>
      <c r="F188" s="20" t="s">
        <v>48</v>
      </c>
      <c r="G188" s="9"/>
      <c r="H188" s="9" t="e">
        <f>H176</f>
        <v>#REF!</v>
      </c>
      <c r="I188" s="9">
        <f>3995062.16+200000+100000-1991.39</f>
        <v>4293070.7700000005</v>
      </c>
      <c r="J188" s="9"/>
      <c r="K188" s="9"/>
    </row>
    <row r="189" spans="1:11" x14ac:dyDescent="0.25">
      <c r="A189" s="33" t="s">
        <v>41</v>
      </c>
      <c r="B189" s="16" t="s">
        <v>40</v>
      </c>
      <c r="C189" s="16" t="s">
        <v>7</v>
      </c>
      <c r="D189" s="16" t="s">
        <v>30</v>
      </c>
      <c r="E189" s="43"/>
      <c r="F189" s="79"/>
      <c r="G189" s="8" t="e">
        <f>G190</f>
        <v>#REF!</v>
      </c>
      <c r="H189" s="8" t="e">
        <f>H190</f>
        <v>#REF!</v>
      </c>
      <c r="I189" s="8">
        <f>I190</f>
        <v>278629</v>
      </c>
      <c r="J189" s="11"/>
      <c r="K189" s="11"/>
    </row>
    <row r="190" spans="1:11" ht="20.399999999999999" x14ac:dyDescent="0.25">
      <c r="A190" s="3" t="s">
        <v>352</v>
      </c>
      <c r="B190" s="18" t="s">
        <v>40</v>
      </c>
      <c r="C190" s="19" t="s">
        <v>7</v>
      </c>
      <c r="D190" s="19" t="s">
        <v>30</v>
      </c>
      <c r="E190" s="28" t="s">
        <v>160</v>
      </c>
      <c r="F190" s="20"/>
      <c r="G190" s="9" t="e">
        <f>G194</f>
        <v>#REF!</v>
      </c>
      <c r="H190" s="9" t="e">
        <f>H194</f>
        <v>#REF!</v>
      </c>
      <c r="I190" s="9">
        <f>I194</f>
        <v>278629</v>
      </c>
      <c r="J190" s="9"/>
      <c r="K190" s="9"/>
    </row>
    <row r="191" spans="1:11" x14ac:dyDescent="0.25">
      <c r="A191" s="3" t="s">
        <v>264</v>
      </c>
      <c r="B191" s="18" t="s">
        <v>40</v>
      </c>
      <c r="C191" s="18" t="s">
        <v>7</v>
      </c>
      <c r="D191" s="18" t="s">
        <v>9</v>
      </c>
      <c r="E191" s="26" t="s">
        <v>308</v>
      </c>
      <c r="F191" s="22"/>
      <c r="G191" s="9"/>
      <c r="H191" s="9"/>
      <c r="I191" s="9">
        <f>I192</f>
        <v>278629</v>
      </c>
      <c r="J191" s="9"/>
      <c r="K191" s="9"/>
    </row>
    <row r="192" spans="1:11" ht="20.399999999999999" x14ac:dyDescent="0.25">
      <c r="A192" s="3" t="s">
        <v>279</v>
      </c>
      <c r="B192" s="18" t="s">
        <v>40</v>
      </c>
      <c r="C192" s="19" t="s">
        <v>7</v>
      </c>
      <c r="D192" s="19" t="s">
        <v>30</v>
      </c>
      <c r="E192" s="28" t="s">
        <v>309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278629</v>
      </c>
      <c r="J192" s="9"/>
      <c r="K192" s="9"/>
    </row>
    <row r="193" spans="1:12" x14ac:dyDescent="0.25">
      <c r="A193" s="3" t="s">
        <v>151</v>
      </c>
      <c r="B193" s="18" t="s">
        <v>40</v>
      </c>
      <c r="C193" s="19" t="s">
        <v>7</v>
      </c>
      <c r="D193" s="19" t="s">
        <v>30</v>
      </c>
      <c r="E193" s="28" t="s">
        <v>310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278629</v>
      </c>
      <c r="J193" s="9"/>
      <c r="K193" s="9"/>
    </row>
    <row r="194" spans="1:12" ht="13.2" customHeight="1" x14ac:dyDescent="0.25">
      <c r="A194" s="32" t="s">
        <v>181</v>
      </c>
      <c r="B194" s="18" t="s">
        <v>40</v>
      </c>
      <c r="C194" s="19" t="s">
        <v>7</v>
      </c>
      <c r="D194" s="19" t="s">
        <v>30</v>
      </c>
      <c r="E194" s="28" t="s">
        <v>310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278629</v>
      </c>
      <c r="J194" s="9"/>
      <c r="K194" s="9"/>
    </row>
    <row r="195" spans="1:12" ht="22.2" customHeight="1" x14ac:dyDescent="0.25">
      <c r="A195" s="32" t="s">
        <v>182</v>
      </c>
      <c r="B195" s="18" t="s">
        <v>40</v>
      </c>
      <c r="C195" s="19" t="s">
        <v>7</v>
      </c>
      <c r="D195" s="19" t="s">
        <v>30</v>
      </c>
      <c r="E195" s="28" t="s">
        <v>310</v>
      </c>
      <c r="F195" s="20" t="s">
        <v>48</v>
      </c>
      <c r="G195" s="9" t="e">
        <f>#REF!+#REF!</f>
        <v>#REF!</v>
      </c>
      <c r="H195" s="9" t="e">
        <f>#REF!+#REF!</f>
        <v>#REF!</v>
      </c>
      <c r="I195" s="9">
        <v>278629</v>
      </c>
      <c r="J195" s="1"/>
      <c r="K195" s="1"/>
    </row>
    <row r="196" spans="1:12" hidden="1" x14ac:dyDescent="0.25">
      <c r="A196" s="33" t="s">
        <v>239</v>
      </c>
      <c r="B196" s="16" t="s">
        <v>40</v>
      </c>
      <c r="C196" s="16" t="s">
        <v>7</v>
      </c>
      <c r="D196" s="16" t="s">
        <v>79</v>
      </c>
      <c r="E196" s="43"/>
      <c r="F196" s="79"/>
      <c r="G196" s="8">
        <f>G197</f>
        <v>0</v>
      </c>
      <c r="H196" s="8">
        <f>H197</f>
        <v>0</v>
      </c>
      <c r="I196" s="8">
        <f>I197</f>
        <v>0</v>
      </c>
      <c r="J196" s="11"/>
      <c r="K196" s="11"/>
    </row>
    <row r="197" spans="1:12" ht="24" hidden="1" customHeight="1" x14ac:dyDescent="0.25">
      <c r="A197" s="37" t="s">
        <v>353</v>
      </c>
      <c r="B197" s="18" t="s">
        <v>40</v>
      </c>
      <c r="C197" s="19" t="s">
        <v>7</v>
      </c>
      <c r="D197" s="19" t="s">
        <v>79</v>
      </c>
      <c r="E197" s="28" t="s">
        <v>187</v>
      </c>
      <c r="F197" s="20"/>
      <c r="G197" s="9">
        <f t="shared" ref="G197:I197" si="26">G199</f>
        <v>0</v>
      </c>
      <c r="H197" s="9">
        <f t="shared" si="26"/>
        <v>0</v>
      </c>
      <c r="I197" s="9">
        <f t="shared" si="26"/>
        <v>0</v>
      </c>
      <c r="J197" s="9"/>
      <c r="K197" s="9"/>
    </row>
    <row r="198" spans="1:12" hidden="1" x14ac:dyDescent="0.25">
      <c r="A198" s="3" t="s">
        <v>264</v>
      </c>
      <c r="B198" s="18" t="s">
        <v>40</v>
      </c>
      <c r="C198" s="18" t="s">
        <v>7</v>
      </c>
      <c r="D198" s="18" t="s">
        <v>79</v>
      </c>
      <c r="E198" s="26" t="s">
        <v>311</v>
      </c>
      <c r="F198" s="22"/>
      <c r="G198" s="9"/>
      <c r="H198" s="9"/>
      <c r="I198" s="9">
        <f>I199</f>
        <v>0</v>
      </c>
      <c r="J198" s="9"/>
      <c r="K198" s="9"/>
    </row>
    <row r="199" spans="1:12" ht="13.2" hidden="1" customHeight="1" x14ac:dyDescent="0.25">
      <c r="A199" s="3" t="s">
        <v>280</v>
      </c>
      <c r="B199" s="18" t="s">
        <v>40</v>
      </c>
      <c r="C199" s="19" t="s">
        <v>7</v>
      </c>
      <c r="D199" s="19" t="s">
        <v>79</v>
      </c>
      <c r="E199" s="28" t="s">
        <v>312</v>
      </c>
      <c r="F199" s="20"/>
      <c r="G199" s="9">
        <f>G203+G200</f>
        <v>0</v>
      </c>
      <c r="H199" s="9">
        <f>H203+H200</f>
        <v>0</v>
      </c>
      <c r="I199" s="9">
        <f>I203+I200</f>
        <v>0</v>
      </c>
      <c r="J199" s="9"/>
      <c r="K199" s="9"/>
    </row>
    <row r="200" spans="1:12" hidden="1" x14ac:dyDescent="0.25">
      <c r="A200" s="3" t="s">
        <v>149</v>
      </c>
      <c r="B200" s="18" t="s">
        <v>40</v>
      </c>
      <c r="C200" s="19" t="s">
        <v>7</v>
      </c>
      <c r="D200" s="19" t="s">
        <v>79</v>
      </c>
      <c r="E200" s="28" t="s">
        <v>313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0</v>
      </c>
      <c r="J200" s="9"/>
      <c r="K200" s="9"/>
    </row>
    <row r="201" spans="1:12" hidden="1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313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0</v>
      </c>
      <c r="J201" s="9"/>
      <c r="K201" s="9"/>
    </row>
    <row r="202" spans="1:12" ht="25.5" hidden="1" customHeight="1" x14ac:dyDescent="0.25">
      <c r="A202" s="3" t="s">
        <v>202</v>
      </c>
      <c r="B202" s="18" t="s">
        <v>40</v>
      </c>
      <c r="C202" s="19" t="s">
        <v>7</v>
      </c>
      <c r="D202" s="19" t="s">
        <v>79</v>
      </c>
      <c r="E202" s="28" t="s">
        <v>313</v>
      </c>
      <c r="F202" s="23" t="s">
        <v>85</v>
      </c>
      <c r="G202" s="9"/>
      <c r="H202" s="9"/>
      <c r="I202" s="9">
        <v>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60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7123011.5099999998</v>
      </c>
      <c r="J206" s="8"/>
      <c r="K206" s="8"/>
    </row>
    <row r="207" spans="1:12" ht="12.75" customHeight="1" x14ac:dyDescent="0.25">
      <c r="A207" s="33" t="s">
        <v>23</v>
      </c>
      <c r="B207" s="16" t="s">
        <v>40</v>
      </c>
      <c r="C207" s="16" t="s">
        <v>8</v>
      </c>
      <c r="D207" s="16" t="s">
        <v>5</v>
      </c>
      <c r="E207" s="59"/>
      <c r="F207" s="25"/>
      <c r="G207" s="8" t="e">
        <f>G208+#REF!+#REF!</f>
        <v>#REF!</v>
      </c>
      <c r="H207" s="8" t="e">
        <f>H208+#REF!+#REF!+#REF!</f>
        <v>#REF!</v>
      </c>
      <c r="I207" s="8">
        <f>I208+I218+I224</f>
        <v>270698.76</v>
      </c>
      <c r="J207" s="9"/>
      <c r="K207" s="9"/>
      <c r="L207" s="13"/>
    </row>
    <row r="208" spans="1:12" ht="20.399999999999999" x14ac:dyDescent="0.25">
      <c r="A208" s="3" t="s">
        <v>349</v>
      </c>
      <c r="B208" s="18" t="s">
        <v>40</v>
      </c>
      <c r="C208" s="18" t="s">
        <v>8</v>
      </c>
      <c r="D208" s="18" t="s">
        <v>5</v>
      </c>
      <c r="E208" s="26" t="s">
        <v>150</v>
      </c>
      <c r="F208" s="23"/>
      <c r="G208" s="9"/>
      <c r="H208" s="9"/>
      <c r="I208" s="9">
        <f>I211</f>
        <v>70510.42</v>
      </c>
      <c r="J208" s="9"/>
      <c r="K208" s="9"/>
    </row>
    <row r="209" spans="1:14" x14ac:dyDescent="0.25">
      <c r="A209" s="3" t="s">
        <v>264</v>
      </c>
      <c r="B209" s="18" t="s">
        <v>40</v>
      </c>
      <c r="C209" s="18" t="s">
        <v>8</v>
      </c>
      <c r="D209" s="18" t="s">
        <v>5</v>
      </c>
      <c r="E209" s="26" t="s">
        <v>285</v>
      </c>
      <c r="F209" s="22"/>
      <c r="G209" s="9"/>
      <c r="H209" s="9"/>
      <c r="I209" s="9">
        <f>I210</f>
        <v>70510.42</v>
      </c>
      <c r="J209" s="9"/>
      <c r="K209" s="9"/>
    </row>
    <row r="210" spans="1:14" ht="15" customHeight="1" x14ac:dyDescent="0.25">
      <c r="A210" s="3" t="s">
        <v>275</v>
      </c>
      <c r="B210" s="18" t="s">
        <v>40</v>
      </c>
      <c r="C210" s="18" t="s">
        <v>8</v>
      </c>
      <c r="D210" s="18" t="s">
        <v>5</v>
      </c>
      <c r="E210" s="42" t="s">
        <v>286</v>
      </c>
      <c r="F210" s="23"/>
      <c r="G210" s="9"/>
      <c r="H210" s="9"/>
      <c r="I210" s="9">
        <f>I211</f>
        <v>70510.42</v>
      </c>
      <c r="J210" s="9"/>
      <c r="K210" s="9"/>
      <c r="L210" s="15"/>
      <c r="N210" s="13"/>
    </row>
    <row r="211" spans="1:14" x14ac:dyDescent="0.25">
      <c r="A211" s="3" t="s">
        <v>151</v>
      </c>
      <c r="B211" s="18" t="s">
        <v>40</v>
      </c>
      <c r="C211" s="18" t="s">
        <v>8</v>
      </c>
      <c r="D211" s="18" t="s">
        <v>5</v>
      </c>
      <c r="E211" s="42" t="s">
        <v>287</v>
      </c>
      <c r="F211" s="23"/>
      <c r="G211" s="9"/>
      <c r="H211" s="9"/>
      <c r="I211" s="9">
        <f>I212+I215+I217</f>
        <v>70510.42</v>
      </c>
      <c r="J211" s="9"/>
      <c r="K211" s="9"/>
    </row>
    <row r="212" spans="1:14" ht="13.2" customHeight="1" x14ac:dyDescent="0.25">
      <c r="A212" s="32" t="s">
        <v>181</v>
      </c>
      <c r="B212" s="18" t="s">
        <v>40</v>
      </c>
      <c r="C212" s="18" t="s">
        <v>8</v>
      </c>
      <c r="D212" s="18" t="s">
        <v>5</v>
      </c>
      <c r="E212" s="42" t="s">
        <v>287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69510.42</v>
      </c>
      <c r="J212" s="9"/>
      <c r="K212" s="9"/>
      <c r="L212" s="58"/>
    </row>
    <row r="213" spans="1:14" ht="23.4" customHeight="1" x14ac:dyDescent="0.25">
      <c r="A213" s="32" t="s">
        <v>182</v>
      </c>
      <c r="B213" s="18" t="s">
        <v>40</v>
      </c>
      <c r="C213" s="18" t="s">
        <v>8</v>
      </c>
      <c r="D213" s="18" t="s">
        <v>5</v>
      </c>
      <c r="E213" s="42" t="s">
        <v>287</v>
      </c>
      <c r="F213" s="23" t="s">
        <v>48</v>
      </c>
      <c r="G213" s="9" t="e">
        <f>#REF!</f>
        <v>#REF!</v>
      </c>
      <c r="H213" s="9" t="e">
        <f>#REF!</f>
        <v>#REF!</v>
      </c>
      <c r="I213" s="9">
        <f>35.42+8125+61350</f>
        <v>69510.42</v>
      </c>
      <c r="J213" s="9"/>
      <c r="K213" s="9"/>
    </row>
    <row r="214" spans="1:14" ht="14.25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287</v>
      </c>
      <c r="F214" s="23" t="s">
        <v>19</v>
      </c>
      <c r="G214" s="9"/>
      <c r="H214" s="9"/>
      <c r="I214" s="9">
        <f>I215</f>
        <v>1000</v>
      </c>
      <c r="J214" s="9"/>
      <c r="K214" s="9"/>
    </row>
    <row r="215" spans="1:14" ht="14.25" customHeight="1" x14ac:dyDescent="0.25">
      <c r="A215" s="3" t="s">
        <v>233</v>
      </c>
      <c r="B215" s="18" t="s">
        <v>40</v>
      </c>
      <c r="C215" s="18" t="s">
        <v>8</v>
      </c>
      <c r="D215" s="18" t="s">
        <v>5</v>
      </c>
      <c r="E215" s="42" t="s">
        <v>287</v>
      </c>
      <c r="F215" s="23" t="s">
        <v>81</v>
      </c>
      <c r="G215" s="9"/>
      <c r="H215" s="9"/>
      <c r="I215" s="9">
        <v>1000</v>
      </c>
      <c r="J215" s="9"/>
      <c r="K215" s="9"/>
    </row>
    <row r="216" spans="1:14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287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4" ht="13.2" hidden="1" customHeight="1" x14ac:dyDescent="0.25">
      <c r="A217" s="3" t="s">
        <v>216</v>
      </c>
      <c r="B217" s="18" t="s">
        <v>40</v>
      </c>
      <c r="C217" s="19" t="s">
        <v>8</v>
      </c>
      <c r="D217" s="19" t="s">
        <v>5</v>
      </c>
      <c r="E217" s="42" t="s">
        <v>287</v>
      </c>
      <c r="F217" s="23" t="s">
        <v>215</v>
      </c>
      <c r="G217" s="9"/>
      <c r="H217" s="9"/>
      <c r="I217" s="9">
        <v>0</v>
      </c>
      <c r="J217" s="9"/>
      <c r="K217" s="9"/>
    </row>
    <row r="218" spans="1:14" s="13" customFormat="1" ht="22.5" customHeight="1" x14ac:dyDescent="0.25">
      <c r="A218" s="3" t="s">
        <v>354</v>
      </c>
      <c r="B218" s="18" t="s">
        <v>40</v>
      </c>
      <c r="C218" s="19" t="s">
        <v>8</v>
      </c>
      <c r="D218" s="19" t="s">
        <v>5</v>
      </c>
      <c r="E218" s="26" t="s">
        <v>161</v>
      </c>
      <c r="F218" s="20"/>
      <c r="G218" s="9"/>
      <c r="H218" s="9"/>
      <c r="I218" s="9">
        <f>I220</f>
        <v>200188.34</v>
      </c>
      <c r="J218" s="9"/>
      <c r="K218" s="9"/>
    </row>
    <row r="219" spans="1:14" s="13" customFormat="1" ht="14.25" customHeight="1" x14ac:dyDescent="0.25">
      <c r="A219" s="3" t="s">
        <v>264</v>
      </c>
      <c r="B219" s="18" t="s">
        <v>40</v>
      </c>
      <c r="C219" s="18" t="s">
        <v>8</v>
      </c>
      <c r="D219" s="18" t="s">
        <v>5</v>
      </c>
      <c r="E219" s="26" t="s">
        <v>314</v>
      </c>
      <c r="F219" s="22"/>
      <c r="G219" s="9"/>
      <c r="H219" s="9"/>
      <c r="I219" s="9">
        <f>I220</f>
        <v>200188.34</v>
      </c>
      <c r="J219" s="9"/>
      <c r="K219" s="9"/>
    </row>
    <row r="220" spans="1:14" s="13" customFormat="1" ht="20.399999999999999" x14ac:dyDescent="0.25">
      <c r="A220" s="3" t="s">
        <v>281</v>
      </c>
      <c r="B220" s="18" t="s">
        <v>40</v>
      </c>
      <c r="C220" s="19" t="s">
        <v>8</v>
      </c>
      <c r="D220" s="19" t="s">
        <v>5</v>
      </c>
      <c r="E220" s="42" t="s">
        <v>315</v>
      </c>
      <c r="F220" s="20"/>
      <c r="G220" s="9"/>
      <c r="H220" s="9"/>
      <c r="I220" s="9">
        <f>I221</f>
        <v>200188.34</v>
      </c>
      <c r="J220" s="9"/>
      <c r="K220" s="9"/>
    </row>
    <row r="221" spans="1:14" s="13" customFormat="1" x14ac:dyDescent="0.25">
      <c r="A221" s="3" t="s">
        <v>149</v>
      </c>
      <c r="B221" s="18" t="s">
        <v>40</v>
      </c>
      <c r="C221" s="19" t="s">
        <v>8</v>
      </c>
      <c r="D221" s="19" t="s">
        <v>5</v>
      </c>
      <c r="E221" s="42" t="s">
        <v>316</v>
      </c>
      <c r="F221" s="20"/>
      <c r="G221" s="9"/>
      <c r="H221" s="9"/>
      <c r="I221" s="9">
        <f>I222</f>
        <v>200188.34</v>
      </c>
      <c r="J221" s="9"/>
      <c r="K221" s="9"/>
    </row>
    <row r="222" spans="1:14" s="13" customFormat="1" ht="14.25" customHeight="1" x14ac:dyDescent="0.25">
      <c r="A222" s="32" t="s">
        <v>181</v>
      </c>
      <c r="B222" s="18" t="s">
        <v>40</v>
      </c>
      <c r="C222" s="19" t="s">
        <v>8</v>
      </c>
      <c r="D222" s="19" t="s">
        <v>5</v>
      </c>
      <c r="E222" s="42" t="s">
        <v>316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200188.34</v>
      </c>
      <c r="J222" s="9"/>
      <c r="K222" s="9"/>
    </row>
    <row r="223" spans="1:14" s="13" customFormat="1" ht="20.399999999999999" x14ac:dyDescent="0.25">
      <c r="A223" s="32" t="s">
        <v>182</v>
      </c>
      <c r="B223" s="18" t="s">
        <v>40</v>
      </c>
      <c r="C223" s="19" t="s">
        <v>8</v>
      </c>
      <c r="D223" s="19" t="s">
        <v>5</v>
      </c>
      <c r="E223" s="42" t="s">
        <v>316</v>
      </c>
      <c r="F223" s="20" t="s">
        <v>48</v>
      </c>
      <c r="G223" s="9">
        <f>G224</f>
        <v>0</v>
      </c>
      <c r="H223" s="9">
        <f>H224</f>
        <v>0</v>
      </c>
      <c r="I223" s="9">
        <v>200188.34</v>
      </c>
      <c r="J223" s="9"/>
      <c r="K223" s="9"/>
    </row>
    <row r="224" spans="1:14" s="13" customFormat="1" ht="22.5" hidden="1" customHeight="1" x14ac:dyDescent="0.25">
      <c r="A224" s="54" t="s">
        <v>203</v>
      </c>
      <c r="B224" s="18" t="s">
        <v>40</v>
      </c>
      <c r="C224" s="19" t="s">
        <v>8</v>
      </c>
      <c r="D224" s="19" t="s">
        <v>5</v>
      </c>
      <c r="E224" s="26" t="s">
        <v>204</v>
      </c>
      <c r="F224" s="20"/>
      <c r="G224" s="9"/>
      <c r="H224" s="9"/>
      <c r="I224" s="9">
        <f>I225</f>
        <v>0</v>
      </c>
      <c r="J224" s="9"/>
      <c r="K224" s="9"/>
      <c r="L224" s="45"/>
    </row>
    <row r="225" spans="1:12" s="13" customFormat="1" ht="22.5" hidden="1" customHeight="1" x14ac:dyDescent="0.25">
      <c r="A225" s="54" t="s">
        <v>206</v>
      </c>
      <c r="B225" s="18" t="s">
        <v>40</v>
      </c>
      <c r="C225" s="19" t="s">
        <v>8</v>
      </c>
      <c r="D225" s="19" t="s">
        <v>5</v>
      </c>
      <c r="E225" s="42" t="s">
        <v>205</v>
      </c>
      <c r="F225" s="20"/>
      <c r="G225" s="9"/>
      <c r="H225" s="9"/>
      <c r="I225" s="9">
        <f>I226</f>
        <v>0</v>
      </c>
      <c r="J225" s="9"/>
      <c r="K225" s="9"/>
    </row>
    <row r="226" spans="1:12" s="13" customFormat="1" ht="33.75" hidden="1" customHeight="1" x14ac:dyDescent="0.25">
      <c r="A226" s="3" t="s">
        <v>149</v>
      </c>
      <c r="B226" s="18" t="s">
        <v>40</v>
      </c>
      <c r="C226" s="19" t="s">
        <v>8</v>
      </c>
      <c r="D226" s="19" t="s">
        <v>5</v>
      </c>
      <c r="E226" s="42" t="s">
        <v>210</v>
      </c>
      <c r="F226" s="20"/>
      <c r="G226" s="9"/>
      <c r="H226" s="9"/>
      <c r="I226" s="9">
        <f>I227</f>
        <v>0</v>
      </c>
      <c r="J226" s="9"/>
      <c r="K226" s="9"/>
    </row>
    <row r="227" spans="1:12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210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</row>
    <row r="228" spans="1:12" s="13" customFormat="1" ht="22.5" hidden="1" customHeight="1" x14ac:dyDescent="0.25">
      <c r="A228" s="32" t="s">
        <v>202</v>
      </c>
      <c r="B228" s="18" t="s">
        <v>40</v>
      </c>
      <c r="C228" s="19" t="s">
        <v>8</v>
      </c>
      <c r="D228" s="19" t="s">
        <v>5</v>
      </c>
      <c r="E228" s="42" t="s">
        <v>210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</row>
    <row r="229" spans="1:12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2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2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2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2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2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2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2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2" x14ac:dyDescent="0.25">
      <c r="A237" s="33" t="s">
        <v>20</v>
      </c>
      <c r="B237" s="16" t="s">
        <v>40</v>
      </c>
      <c r="C237" s="16" t="s">
        <v>8</v>
      </c>
      <c r="D237" s="16" t="s">
        <v>18</v>
      </c>
      <c r="E237" s="59"/>
      <c r="F237" s="25"/>
      <c r="G237" s="8" t="e">
        <f>G238+#REF!+#REF!</f>
        <v>#REF!</v>
      </c>
      <c r="H237" s="8" t="e">
        <f>H238+#REF!+#REF!</f>
        <v>#REF!</v>
      </c>
      <c r="I237" s="8">
        <f>I238+I246+I254+I284</f>
        <v>6852312.75</v>
      </c>
      <c r="J237" s="8"/>
      <c r="K237" s="8"/>
    </row>
    <row r="238" spans="1:12" ht="20.399999999999999" x14ac:dyDescent="0.25">
      <c r="A238" s="3" t="s">
        <v>349</v>
      </c>
      <c r="B238" s="18" t="s">
        <v>40</v>
      </c>
      <c r="C238" s="19" t="s">
        <v>8</v>
      </c>
      <c r="D238" s="19" t="s">
        <v>18</v>
      </c>
      <c r="E238" s="28" t="s">
        <v>150</v>
      </c>
      <c r="F238" s="22"/>
      <c r="G238" s="9" t="e">
        <f>G241+#REF!+#REF!+#REF!</f>
        <v>#REF!</v>
      </c>
      <c r="H238" s="9" t="e">
        <f>H241+#REF!+#REF!+#REF!</f>
        <v>#REF!</v>
      </c>
      <c r="I238" s="9">
        <f>I241</f>
        <v>224643</v>
      </c>
      <c r="J238" s="9"/>
      <c r="K238" s="9"/>
    </row>
    <row r="239" spans="1:12" x14ac:dyDescent="0.25">
      <c r="A239" s="3" t="s">
        <v>264</v>
      </c>
      <c r="B239" s="18" t="s">
        <v>40</v>
      </c>
      <c r="C239" s="18" t="s">
        <v>8</v>
      </c>
      <c r="D239" s="18" t="s">
        <v>18</v>
      </c>
      <c r="E239" s="26" t="s">
        <v>285</v>
      </c>
      <c r="F239" s="22"/>
      <c r="G239" s="9"/>
      <c r="H239" s="9"/>
      <c r="I239" s="9">
        <f>I240</f>
        <v>224643</v>
      </c>
      <c r="J239" s="9"/>
      <c r="K239" s="9"/>
    </row>
    <row r="240" spans="1:12" x14ac:dyDescent="0.25">
      <c r="A240" s="3" t="s">
        <v>275</v>
      </c>
      <c r="B240" s="18" t="s">
        <v>40</v>
      </c>
      <c r="C240" s="19" t="s">
        <v>8</v>
      </c>
      <c r="D240" s="19" t="s">
        <v>18</v>
      </c>
      <c r="E240" s="42" t="s">
        <v>286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224643</v>
      </c>
      <c r="J240" s="9"/>
      <c r="K240" s="9"/>
      <c r="L240" s="58"/>
    </row>
    <row r="241" spans="1:13" x14ac:dyDescent="0.25">
      <c r="A241" s="3" t="s">
        <v>151</v>
      </c>
      <c r="B241" s="18" t="s">
        <v>40</v>
      </c>
      <c r="C241" s="19" t="s">
        <v>8</v>
      </c>
      <c r="D241" s="19" t="s">
        <v>18</v>
      </c>
      <c r="E241" s="42" t="s">
        <v>287</v>
      </c>
      <c r="F241" s="20"/>
      <c r="G241" s="9">
        <f t="shared" si="31"/>
        <v>0</v>
      </c>
      <c r="H241" s="9">
        <f t="shared" si="31"/>
        <v>0</v>
      </c>
      <c r="I241" s="9">
        <f>I242+I244</f>
        <v>224643</v>
      </c>
      <c r="J241" s="9"/>
      <c r="K241" s="9"/>
    </row>
    <row r="242" spans="1:13" ht="13.2" customHeight="1" x14ac:dyDescent="0.25">
      <c r="A242" s="32" t="s">
        <v>181</v>
      </c>
      <c r="B242" s="18" t="s">
        <v>40</v>
      </c>
      <c r="C242" s="19" t="s">
        <v>8</v>
      </c>
      <c r="D242" s="19" t="s">
        <v>18</v>
      </c>
      <c r="E242" s="42" t="s">
        <v>287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224643</v>
      </c>
      <c r="J242" s="9"/>
      <c r="K242" s="9"/>
    </row>
    <row r="243" spans="1:13" ht="20.399999999999999" x14ac:dyDescent="0.25">
      <c r="A243" s="32" t="s">
        <v>182</v>
      </c>
      <c r="B243" s="18" t="s">
        <v>40</v>
      </c>
      <c r="C243" s="19" t="s">
        <v>8</v>
      </c>
      <c r="D243" s="19" t="s">
        <v>18</v>
      </c>
      <c r="E243" s="42" t="s">
        <v>287</v>
      </c>
      <c r="F243" s="20" t="s">
        <v>48</v>
      </c>
      <c r="G243" s="9">
        <f t="shared" si="31"/>
        <v>0</v>
      </c>
      <c r="H243" s="9">
        <f t="shared" si="31"/>
        <v>0</v>
      </c>
      <c r="I243" s="9">
        <v>224643</v>
      </c>
      <c r="J243" s="9"/>
      <c r="K243" s="9"/>
    </row>
    <row r="244" spans="1:13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287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3" hidden="1" x14ac:dyDescent="0.25">
      <c r="A245" s="3" t="s">
        <v>233</v>
      </c>
      <c r="B245" s="18" t="s">
        <v>40</v>
      </c>
      <c r="C245" s="18" t="s">
        <v>8</v>
      </c>
      <c r="D245" s="18" t="s">
        <v>18</v>
      </c>
      <c r="E245" s="42" t="s">
        <v>287</v>
      </c>
      <c r="F245" s="23" t="s">
        <v>81</v>
      </c>
      <c r="G245" s="9"/>
      <c r="H245" s="9"/>
      <c r="I245" s="9">
        <v>0</v>
      </c>
      <c r="J245" s="9"/>
      <c r="K245" s="9"/>
      <c r="L245" s="13"/>
      <c r="M245" s="15"/>
    </row>
    <row r="246" spans="1:13" ht="20.399999999999999" x14ac:dyDescent="0.25">
      <c r="A246" s="3" t="s">
        <v>355</v>
      </c>
      <c r="B246" s="18" t="s">
        <v>40</v>
      </c>
      <c r="C246" s="18" t="s">
        <v>8</v>
      </c>
      <c r="D246" s="18" t="s">
        <v>18</v>
      </c>
      <c r="E246" s="28" t="s">
        <v>162</v>
      </c>
      <c r="F246" s="22"/>
      <c r="G246" s="9" t="e">
        <f>G249+#REF!+#REF!+#REF!</f>
        <v>#REF!</v>
      </c>
      <c r="H246" s="9" t="e">
        <f>H249+#REF!+#REF!+#REF!</f>
        <v>#REF!</v>
      </c>
      <c r="I246" s="9">
        <f>I249</f>
        <v>2319560.2400000002</v>
      </c>
      <c r="J246" s="9"/>
      <c r="K246" s="9"/>
    </row>
    <row r="247" spans="1:13" x14ac:dyDescent="0.25">
      <c r="A247" s="3" t="s">
        <v>264</v>
      </c>
      <c r="B247" s="18" t="s">
        <v>40</v>
      </c>
      <c r="C247" s="18" t="s">
        <v>8</v>
      </c>
      <c r="D247" s="18" t="s">
        <v>18</v>
      </c>
      <c r="E247" s="26" t="s">
        <v>317</v>
      </c>
      <c r="F247" s="22"/>
      <c r="G247" s="9"/>
      <c r="H247" s="9"/>
      <c r="I247" s="9">
        <f>I248</f>
        <v>2319560.2400000002</v>
      </c>
      <c r="J247" s="9"/>
      <c r="K247" s="9"/>
    </row>
    <row r="248" spans="1:13" ht="20.399999999999999" x14ac:dyDescent="0.25">
      <c r="A248" s="3" t="s">
        <v>282</v>
      </c>
      <c r="B248" s="18" t="s">
        <v>40</v>
      </c>
      <c r="C248" s="18" t="s">
        <v>8</v>
      </c>
      <c r="D248" s="18" t="s">
        <v>18</v>
      </c>
      <c r="E248" s="28" t="s">
        <v>318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2319560.2400000002</v>
      </c>
      <c r="J248" s="9"/>
      <c r="K248" s="9"/>
    </row>
    <row r="249" spans="1:13" x14ac:dyDescent="0.25">
      <c r="A249" s="3" t="s">
        <v>149</v>
      </c>
      <c r="B249" s="18" t="s">
        <v>40</v>
      </c>
      <c r="C249" s="18" t="s">
        <v>8</v>
      </c>
      <c r="D249" s="18" t="s">
        <v>18</v>
      </c>
      <c r="E249" s="28" t="s">
        <v>319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2319560.2400000002</v>
      </c>
      <c r="J249" s="9"/>
      <c r="K249" s="9"/>
    </row>
    <row r="250" spans="1:13" ht="13.2" customHeight="1" x14ac:dyDescent="0.25">
      <c r="A250" s="32" t="s">
        <v>181</v>
      </c>
      <c r="B250" s="18" t="s">
        <v>40</v>
      </c>
      <c r="C250" s="18" t="s">
        <v>8</v>
      </c>
      <c r="D250" s="18" t="s">
        <v>18</v>
      </c>
      <c r="E250" s="28" t="s">
        <v>319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2319560.2400000002</v>
      </c>
      <c r="J250" s="9"/>
      <c r="K250" s="9"/>
      <c r="L250" s="15"/>
    </row>
    <row r="251" spans="1:13" ht="20.399999999999999" x14ac:dyDescent="0.25">
      <c r="A251" s="32" t="s">
        <v>182</v>
      </c>
      <c r="B251" s="18" t="s">
        <v>40</v>
      </c>
      <c r="C251" s="18" t="s">
        <v>8</v>
      </c>
      <c r="D251" s="18" t="s">
        <v>18</v>
      </c>
      <c r="E251" s="28" t="s">
        <v>319</v>
      </c>
      <c r="F251" s="23" t="s">
        <v>48</v>
      </c>
      <c r="G251" s="9" t="e">
        <f>#REF!</f>
        <v>#REF!</v>
      </c>
      <c r="H251" s="9" t="e">
        <f>#REF!</f>
        <v>#REF!</v>
      </c>
      <c r="I251" s="9">
        <f>1802572.9+38559.34+478428</f>
        <v>2319560.2400000002</v>
      </c>
      <c r="J251" s="9"/>
      <c r="K251" s="9"/>
    </row>
    <row r="252" spans="1:13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163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3" hidden="1" x14ac:dyDescent="0.25">
      <c r="A253" s="3" t="s">
        <v>233</v>
      </c>
      <c r="B253" s="18" t="s">
        <v>40</v>
      </c>
      <c r="C253" s="18" t="s">
        <v>8</v>
      </c>
      <c r="D253" s="18" t="s">
        <v>18</v>
      </c>
      <c r="E253" s="28" t="s">
        <v>163</v>
      </c>
      <c r="F253" s="23" t="s">
        <v>81</v>
      </c>
      <c r="G253" s="9"/>
      <c r="H253" s="9"/>
      <c r="I253" s="9">
        <v>0</v>
      </c>
      <c r="J253" s="9"/>
      <c r="K253" s="9"/>
    </row>
    <row r="254" spans="1:13" ht="20.399999999999999" x14ac:dyDescent="0.25">
      <c r="A254" s="3" t="s">
        <v>259</v>
      </c>
      <c r="B254" s="18" t="s">
        <v>40</v>
      </c>
      <c r="C254" s="19" t="s">
        <v>8</v>
      </c>
      <c r="D254" s="19" t="s">
        <v>18</v>
      </c>
      <c r="E254" s="26" t="s">
        <v>165</v>
      </c>
      <c r="F254" s="20"/>
      <c r="G254" s="9" t="e">
        <f>G276+G282</f>
        <v>#REF!</v>
      </c>
      <c r="H254" s="9" t="e">
        <f>H276+H282</f>
        <v>#REF!</v>
      </c>
      <c r="I254" s="9">
        <f>I263+I255</f>
        <v>4308109.51</v>
      </c>
      <c r="J254" s="9"/>
      <c r="K254" s="9"/>
    </row>
    <row r="255" spans="1:13" ht="20.399999999999999" x14ac:dyDescent="0.25">
      <c r="A255" s="3" t="s">
        <v>365</v>
      </c>
      <c r="B255" s="18" t="s">
        <v>40</v>
      </c>
      <c r="C255" s="18" t="s">
        <v>8</v>
      </c>
      <c r="D255" s="18" t="s">
        <v>18</v>
      </c>
      <c r="E255" s="26" t="s">
        <v>362</v>
      </c>
      <c r="F255" s="22"/>
      <c r="G255" s="9"/>
      <c r="H255" s="9"/>
      <c r="I255" s="9">
        <f>I256</f>
        <v>1645304.91</v>
      </c>
      <c r="J255" s="9"/>
      <c r="K255" s="9"/>
    </row>
    <row r="256" spans="1:13" x14ac:dyDescent="0.25">
      <c r="A256" s="3" t="s">
        <v>366</v>
      </c>
      <c r="B256" s="18" t="s">
        <v>40</v>
      </c>
      <c r="C256" s="19" t="s">
        <v>8</v>
      </c>
      <c r="D256" s="19" t="s">
        <v>18</v>
      </c>
      <c r="E256" s="26" t="s">
        <v>363</v>
      </c>
      <c r="F256" s="20"/>
      <c r="G256" s="9" t="e">
        <f>#REF!</f>
        <v>#REF!</v>
      </c>
      <c r="H256" s="9" t="e">
        <f>#REF!</f>
        <v>#REF!</v>
      </c>
      <c r="I256" s="9">
        <f>I257</f>
        <v>1645304.91</v>
      </c>
      <c r="J256" s="9"/>
      <c r="K256" s="9"/>
    </row>
    <row r="257" spans="1:12" ht="25.5" customHeight="1" x14ac:dyDescent="0.25">
      <c r="A257" s="3" t="s">
        <v>367</v>
      </c>
      <c r="B257" s="18" t="s">
        <v>40</v>
      </c>
      <c r="C257" s="19" t="s">
        <v>8</v>
      </c>
      <c r="D257" s="19" t="s">
        <v>18</v>
      </c>
      <c r="E257" s="26" t="s">
        <v>364</v>
      </c>
      <c r="F257" s="20"/>
      <c r="G257" s="9"/>
      <c r="H257" s="9"/>
      <c r="I257" s="9">
        <f>I258</f>
        <v>1645304.91</v>
      </c>
      <c r="J257" s="9"/>
      <c r="K257" s="9"/>
    </row>
    <row r="258" spans="1:12" ht="24.75" customHeight="1" x14ac:dyDescent="0.25">
      <c r="A258" s="32" t="s">
        <v>181</v>
      </c>
      <c r="B258" s="18" t="s">
        <v>40</v>
      </c>
      <c r="C258" s="19" t="s">
        <v>8</v>
      </c>
      <c r="D258" s="19" t="s">
        <v>18</v>
      </c>
      <c r="E258" s="26" t="s">
        <v>364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1645304.91</v>
      </c>
      <c r="J258" s="9"/>
      <c r="K258" s="9"/>
    </row>
    <row r="259" spans="1:12" ht="24" customHeight="1" x14ac:dyDescent="0.25">
      <c r="A259" s="32" t="s">
        <v>182</v>
      </c>
      <c r="B259" s="18" t="s">
        <v>40</v>
      </c>
      <c r="C259" s="19" t="s">
        <v>8</v>
      </c>
      <c r="D259" s="19" t="s">
        <v>18</v>
      </c>
      <c r="E259" s="26" t="s">
        <v>364</v>
      </c>
      <c r="F259" s="20" t="s">
        <v>48</v>
      </c>
      <c r="G259" s="9" t="e">
        <f>#REF!+G262</f>
        <v>#REF!</v>
      </c>
      <c r="H259" s="9" t="e">
        <f>#REF!+H262</f>
        <v>#REF!</v>
      </c>
      <c r="I259" s="9">
        <v>1645304.91</v>
      </c>
      <c r="J259" s="9"/>
      <c r="K259" s="9"/>
    </row>
    <row r="260" spans="1:12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364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5">
      <c r="A261" s="3" t="s">
        <v>233</v>
      </c>
      <c r="B261" s="18" t="s">
        <v>40</v>
      </c>
      <c r="C261" s="18" t="s">
        <v>8</v>
      </c>
      <c r="D261" s="18" t="s">
        <v>18</v>
      </c>
      <c r="E261" s="26" t="s">
        <v>364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5">
      <c r="A262" s="3" t="s">
        <v>264</v>
      </c>
      <c r="B262" s="18" t="s">
        <v>40</v>
      </c>
      <c r="C262" s="18" t="s">
        <v>8</v>
      </c>
      <c r="D262" s="18" t="s">
        <v>18</v>
      </c>
      <c r="E262" s="26" t="s">
        <v>300</v>
      </c>
      <c r="F262" s="22"/>
      <c r="G262" s="9"/>
      <c r="H262" s="9"/>
      <c r="I262" s="9">
        <f>I263</f>
        <v>2662804.5999999996</v>
      </c>
      <c r="J262" s="9"/>
      <c r="K262" s="9"/>
    </row>
    <row r="263" spans="1:12" ht="20.399999999999999" x14ac:dyDescent="0.25">
      <c r="A263" s="3" t="s">
        <v>278</v>
      </c>
      <c r="B263" s="18" t="s">
        <v>40</v>
      </c>
      <c r="C263" s="19" t="s">
        <v>8</v>
      </c>
      <c r="D263" s="19" t="s">
        <v>18</v>
      </c>
      <c r="E263" s="26" t="s">
        <v>301</v>
      </c>
      <c r="F263" s="20"/>
      <c r="G263" s="9" t="e">
        <f>#REF!</f>
        <v>#REF!</v>
      </c>
      <c r="H263" s="9" t="e">
        <f>#REF!</f>
        <v>#REF!</v>
      </c>
      <c r="I263" s="9">
        <f>I264+I267+I272+I275+I278+I281+I283</f>
        <v>2662804.5999999996</v>
      </c>
      <c r="J263" s="9"/>
      <c r="K263" s="9"/>
    </row>
    <row r="264" spans="1:12" x14ac:dyDescent="0.25">
      <c r="A264" s="3" t="s">
        <v>360</v>
      </c>
      <c r="B264" s="18" t="s">
        <v>40</v>
      </c>
      <c r="C264" s="19" t="s">
        <v>8</v>
      </c>
      <c r="D264" s="19" t="s">
        <v>18</v>
      </c>
      <c r="E264" s="26" t="s">
        <v>320</v>
      </c>
      <c r="F264" s="20"/>
      <c r="G264" s="9"/>
      <c r="H264" s="9"/>
      <c r="I264" s="9">
        <f>I265</f>
        <v>418600</v>
      </c>
      <c r="J264" s="9"/>
      <c r="K264" s="9"/>
    </row>
    <row r="265" spans="1:12" ht="20.25" customHeight="1" x14ac:dyDescent="0.25">
      <c r="A265" s="32" t="s">
        <v>181</v>
      </c>
      <c r="B265" s="18" t="s">
        <v>40</v>
      </c>
      <c r="C265" s="19" t="s">
        <v>8</v>
      </c>
      <c r="D265" s="19" t="s">
        <v>18</v>
      </c>
      <c r="E265" s="26" t="s">
        <v>320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418600</v>
      </c>
      <c r="J265" s="9"/>
      <c r="K265" s="9"/>
    </row>
    <row r="266" spans="1:12" ht="24" customHeight="1" x14ac:dyDescent="0.25">
      <c r="A266" s="32" t="s">
        <v>182</v>
      </c>
      <c r="B266" s="18" t="s">
        <v>40</v>
      </c>
      <c r="C266" s="19" t="s">
        <v>8</v>
      </c>
      <c r="D266" s="19" t="s">
        <v>18</v>
      </c>
      <c r="E266" s="26" t="s">
        <v>320</v>
      </c>
      <c r="F266" s="20" t="s">
        <v>48</v>
      </c>
      <c r="G266" s="9" t="e">
        <f>#REF!+G267</f>
        <v>#REF!</v>
      </c>
      <c r="H266" s="9" t="e">
        <f>#REF!+H267</f>
        <v>#REF!</v>
      </c>
      <c r="I266" s="9">
        <v>418600</v>
      </c>
      <c r="J266" s="9"/>
      <c r="K266" s="9"/>
    </row>
    <row r="267" spans="1:12" ht="20.399999999999999" x14ac:dyDescent="0.25">
      <c r="A267" s="3" t="s">
        <v>361</v>
      </c>
      <c r="B267" s="18" t="s">
        <v>40</v>
      </c>
      <c r="C267" s="19" t="s">
        <v>8</v>
      </c>
      <c r="D267" s="19" t="s">
        <v>18</v>
      </c>
      <c r="E267" s="26" t="s">
        <v>321</v>
      </c>
      <c r="F267" s="20"/>
      <c r="G267" s="9"/>
      <c r="H267" s="9"/>
      <c r="I267" s="9">
        <f>I268</f>
        <v>179400</v>
      </c>
      <c r="J267" s="9"/>
      <c r="K267" s="9"/>
    </row>
    <row r="268" spans="1:12" ht="24" customHeight="1" x14ac:dyDescent="0.25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321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179400</v>
      </c>
      <c r="J268" s="9"/>
      <c r="K268" s="9"/>
    </row>
    <row r="269" spans="1:12" ht="24" customHeight="1" x14ac:dyDescent="0.25">
      <c r="A269" s="32" t="s">
        <v>182</v>
      </c>
      <c r="B269" s="18" t="s">
        <v>40</v>
      </c>
      <c r="C269" s="19" t="s">
        <v>8</v>
      </c>
      <c r="D269" s="19" t="s">
        <v>18</v>
      </c>
      <c r="E269" s="26" t="s">
        <v>321</v>
      </c>
      <c r="F269" s="20" t="s">
        <v>48</v>
      </c>
      <c r="G269" s="9" t="e">
        <f>#REF!+#REF!</f>
        <v>#REF!</v>
      </c>
      <c r="H269" s="9" t="e">
        <f>#REF!+#REF!</f>
        <v>#REF!</v>
      </c>
      <c r="I269" s="9">
        <v>179400</v>
      </c>
      <c r="J269" s="9"/>
      <c r="K269" s="9"/>
    </row>
    <row r="270" spans="1:12" hidden="1" x14ac:dyDescent="0.25">
      <c r="A270" s="3" t="s">
        <v>260</v>
      </c>
      <c r="B270" s="18" t="s">
        <v>40</v>
      </c>
      <c r="C270" s="19" t="s">
        <v>8</v>
      </c>
      <c r="D270" s="19" t="s">
        <v>18</v>
      </c>
      <c r="E270" s="26" t="s">
        <v>322</v>
      </c>
      <c r="F270" s="20"/>
      <c r="G270" s="9"/>
      <c r="H270" s="9"/>
      <c r="I270" s="9">
        <f>I271</f>
        <v>0</v>
      </c>
      <c r="J270" s="9"/>
      <c r="K270" s="9"/>
    </row>
    <row r="271" spans="1:12" ht="30.6" hidden="1" x14ac:dyDescent="0.25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322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13" t="s">
        <v>262</v>
      </c>
    </row>
    <row r="272" spans="1:12" ht="27" hidden="1" customHeight="1" x14ac:dyDescent="0.25">
      <c r="A272" s="32" t="s">
        <v>182</v>
      </c>
      <c r="B272" s="18" t="s">
        <v>40</v>
      </c>
      <c r="C272" s="19" t="s">
        <v>8</v>
      </c>
      <c r="D272" s="19" t="s">
        <v>18</v>
      </c>
      <c r="E272" s="26" t="s">
        <v>322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3" ht="20.399999999999999" hidden="1" x14ac:dyDescent="0.25">
      <c r="A273" s="3" t="s">
        <v>261</v>
      </c>
      <c r="B273" s="18" t="s">
        <v>40</v>
      </c>
      <c r="C273" s="19" t="s">
        <v>8</v>
      </c>
      <c r="D273" s="19" t="s">
        <v>18</v>
      </c>
      <c r="E273" s="26" t="s">
        <v>323</v>
      </c>
      <c r="F273" s="20"/>
      <c r="G273" s="9"/>
      <c r="H273" s="9"/>
      <c r="I273" s="9">
        <f>I274</f>
        <v>0</v>
      </c>
      <c r="J273" s="9"/>
      <c r="K273" s="9"/>
      <c r="M273" s="15"/>
    </row>
    <row r="274" spans="1:13" ht="30.6" hidden="1" x14ac:dyDescent="0.25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323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3" ht="21" hidden="1" customHeight="1" x14ac:dyDescent="0.25">
      <c r="A275" s="32" t="s">
        <v>182</v>
      </c>
      <c r="B275" s="18" t="s">
        <v>40</v>
      </c>
      <c r="C275" s="19" t="s">
        <v>8</v>
      </c>
      <c r="D275" s="19" t="s">
        <v>18</v>
      </c>
      <c r="E275" s="26" t="s">
        <v>323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3" ht="20.399999999999999" hidden="1" x14ac:dyDescent="0.25">
      <c r="A276" s="3" t="s">
        <v>258</v>
      </c>
      <c r="B276" s="18" t="s">
        <v>40</v>
      </c>
      <c r="C276" s="19" t="s">
        <v>8</v>
      </c>
      <c r="D276" s="19" t="s">
        <v>18</v>
      </c>
      <c r="E276" s="26" t="s">
        <v>324</v>
      </c>
      <c r="F276" s="20"/>
      <c r="G276" s="9" t="e">
        <f>G280</f>
        <v>#REF!</v>
      </c>
      <c r="H276" s="9" t="e">
        <f>H280</f>
        <v>#REF!</v>
      </c>
      <c r="I276" s="9">
        <f>I277</f>
        <v>0</v>
      </c>
      <c r="J276" s="9"/>
      <c r="K276" s="9"/>
      <c r="L276" s="58"/>
    </row>
    <row r="277" spans="1:13" ht="25.5" hidden="1" customHeight="1" x14ac:dyDescent="0.25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324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0</v>
      </c>
      <c r="J277" s="9"/>
      <c r="K277" s="9"/>
    </row>
    <row r="278" spans="1:13" ht="20.399999999999999" hidden="1" customHeight="1" x14ac:dyDescent="0.25">
      <c r="A278" s="32" t="s">
        <v>182</v>
      </c>
      <c r="B278" s="18" t="s">
        <v>40</v>
      </c>
      <c r="C278" s="19" t="s">
        <v>8</v>
      </c>
      <c r="D278" s="19" t="s">
        <v>18</v>
      </c>
      <c r="E278" s="26" t="s">
        <v>324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0</v>
      </c>
      <c r="J278" s="9"/>
      <c r="K278" s="9"/>
    </row>
    <row r="279" spans="1:13" x14ac:dyDescent="0.25">
      <c r="A279" s="3" t="s">
        <v>149</v>
      </c>
      <c r="B279" s="18" t="s">
        <v>40</v>
      </c>
      <c r="C279" s="19" t="s">
        <v>8</v>
      </c>
      <c r="D279" s="19" t="s">
        <v>18</v>
      </c>
      <c r="E279" s="26" t="s">
        <v>303</v>
      </c>
      <c r="F279" s="20"/>
      <c r="G279" s="9">
        <f>G282</f>
        <v>0</v>
      </c>
      <c r="H279" s="9">
        <f>H282</f>
        <v>0</v>
      </c>
      <c r="I279" s="9">
        <f>I280+I282</f>
        <v>2064804.5999999999</v>
      </c>
      <c r="J279" s="9"/>
      <c r="K279" s="9"/>
    </row>
    <row r="280" spans="1:13" ht="13.2" customHeight="1" x14ac:dyDescent="0.25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303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1570832.89</v>
      </c>
      <c r="J280" s="9"/>
      <c r="K280" s="9"/>
      <c r="L280" s="58"/>
    </row>
    <row r="281" spans="1:13" ht="20.399999999999999" x14ac:dyDescent="0.25">
      <c r="A281" s="32" t="s">
        <v>182</v>
      </c>
      <c r="B281" s="18" t="s">
        <v>40</v>
      </c>
      <c r="C281" s="19" t="s">
        <v>8</v>
      </c>
      <c r="D281" s="19" t="s">
        <v>18</v>
      </c>
      <c r="E281" s="26" t="s">
        <v>303</v>
      </c>
      <c r="F281" s="20" t="s">
        <v>48</v>
      </c>
      <c r="G281" s="9" t="e">
        <f>#REF!+#REF!</f>
        <v>#REF!</v>
      </c>
      <c r="H281" s="9" t="e">
        <f>#REF!+#REF!</f>
        <v>#REF!</v>
      </c>
      <c r="I281" s="9">
        <v>1570832.89</v>
      </c>
      <c r="J281" s="9"/>
      <c r="K281" s="9"/>
      <c r="L281" s="13"/>
    </row>
    <row r="282" spans="1:13" ht="24" customHeight="1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303</v>
      </c>
      <c r="F282" s="23" t="s">
        <v>19</v>
      </c>
      <c r="G282" s="9">
        <f>G283</f>
        <v>0</v>
      </c>
      <c r="H282" s="9">
        <f>H283</f>
        <v>0</v>
      </c>
      <c r="I282" s="9">
        <f>I283</f>
        <v>493971.70999999996</v>
      </c>
      <c r="J282" s="9"/>
      <c r="K282" s="9"/>
    </row>
    <row r="283" spans="1:13" x14ac:dyDescent="0.25">
      <c r="A283" s="3" t="s">
        <v>233</v>
      </c>
      <c r="B283" s="18" t="s">
        <v>40</v>
      </c>
      <c r="C283" s="19" t="s">
        <v>8</v>
      </c>
      <c r="D283" s="19" t="s">
        <v>18</v>
      </c>
      <c r="E283" s="26" t="s">
        <v>303</v>
      </c>
      <c r="F283" s="23" t="s">
        <v>81</v>
      </c>
      <c r="G283" s="9"/>
      <c r="H283" s="9"/>
      <c r="I283" s="9">
        <f>493391.04+580.67</f>
        <v>493971.70999999996</v>
      </c>
      <c r="J283" s="9"/>
      <c r="K283" s="9"/>
    </row>
    <row r="284" spans="1:13" ht="24" hidden="1" customHeight="1" x14ac:dyDescent="0.25">
      <c r="A284" s="3" t="s">
        <v>229</v>
      </c>
      <c r="B284" s="18" t="s">
        <v>40</v>
      </c>
      <c r="C284" s="19" t="s">
        <v>8</v>
      </c>
      <c r="D284" s="19" t="s">
        <v>18</v>
      </c>
      <c r="E284" s="26" t="s">
        <v>211</v>
      </c>
      <c r="F284" s="20"/>
      <c r="G284" s="9" t="e">
        <f>#REF!+G315</f>
        <v>#REF!</v>
      </c>
      <c r="H284" s="9" t="e">
        <f>#REF!+H315</f>
        <v>#REF!</v>
      </c>
      <c r="I284" s="9">
        <f>I286+I292</f>
        <v>0</v>
      </c>
      <c r="J284" s="9"/>
      <c r="K284" s="9"/>
    </row>
    <row r="285" spans="1:13" ht="24" hidden="1" customHeight="1" x14ac:dyDescent="0.25">
      <c r="A285" s="3" t="s">
        <v>328</v>
      </c>
      <c r="B285" s="18" t="s">
        <v>40</v>
      </c>
      <c r="C285" s="18" t="s">
        <v>8</v>
      </c>
      <c r="D285" s="18" t="s">
        <v>18</v>
      </c>
      <c r="E285" s="26" t="s">
        <v>329</v>
      </c>
      <c r="F285" s="22"/>
      <c r="G285" s="9"/>
      <c r="H285" s="9"/>
      <c r="I285" s="9">
        <f>I286+I292</f>
        <v>0</v>
      </c>
      <c r="J285" s="9"/>
      <c r="K285" s="9"/>
    </row>
    <row r="286" spans="1:13" hidden="1" x14ac:dyDescent="0.25">
      <c r="A286" s="3" t="s">
        <v>326</v>
      </c>
      <c r="B286" s="18" t="s">
        <v>40</v>
      </c>
      <c r="C286" s="18" t="s">
        <v>8</v>
      </c>
      <c r="D286" s="18" t="s">
        <v>18</v>
      </c>
      <c r="E286" s="26" t="s">
        <v>327</v>
      </c>
      <c r="F286" s="20"/>
      <c r="G286" s="9" t="e">
        <f>#REF!</f>
        <v>#REF!</v>
      </c>
      <c r="H286" s="9" t="e">
        <f>#REF!</f>
        <v>#REF!</v>
      </c>
      <c r="I286" s="9">
        <f>I287</f>
        <v>0</v>
      </c>
      <c r="J286" s="9"/>
      <c r="K286" s="9"/>
    </row>
    <row r="287" spans="1:13" hidden="1" x14ac:dyDescent="0.25">
      <c r="A287" s="3" t="s">
        <v>149</v>
      </c>
      <c r="B287" s="18" t="s">
        <v>40</v>
      </c>
      <c r="C287" s="18" t="s">
        <v>8</v>
      </c>
      <c r="D287" s="18" t="s">
        <v>18</v>
      </c>
      <c r="E287" s="26" t="s">
        <v>325</v>
      </c>
      <c r="F287" s="20"/>
      <c r="G287" s="9" t="e">
        <f>G294</f>
        <v>#REF!</v>
      </c>
      <c r="H287" s="9" t="e">
        <f>H294</f>
        <v>#REF!</v>
      </c>
      <c r="I287" s="9">
        <f>I288+I290</f>
        <v>0</v>
      </c>
      <c r="J287" s="9"/>
      <c r="K287" s="9"/>
    </row>
    <row r="288" spans="1:13" ht="30.6" hidden="1" x14ac:dyDescent="0.25">
      <c r="A288" s="32" t="s">
        <v>181</v>
      </c>
      <c r="B288" s="18" t="s">
        <v>40</v>
      </c>
      <c r="C288" s="18" t="s">
        <v>8</v>
      </c>
      <c r="D288" s="18" t="s">
        <v>18</v>
      </c>
      <c r="E288" s="26" t="s">
        <v>325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0</v>
      </c>
      <c r="J288" s="9"/>
      <c r="K288" s="9"/>
    </row>
    <row r="289" spans="1:12" ht="21" hidden="1" customHeight="1" x14ac:dyDescent="0.25">
      <c r="A289" s="32" t="s">
        <v>182</v>
      </c>
      <c r="B289" s="18" t="s">
        <v>40</v>
      </c>
      <c r="C289" s="18" t="s">
        <v>8</v>
      </c>
      <c r="D289" s="18" t="s">
        <v>18</v>
      </c>
      <c r="E289" s="26" t="s">
        <v>325</v>
      </c>
      <c r="F289" s="23" t="s">
        <v>48</v>
      </c>
      <c r="G289" s="9" t="e">
        <f>G292</f>
        <v>#REF!</v>
      </c>
      <c r="H289" s="9" t="e">
        <f>H292</f>
        <v>#REF!</v>
      </c>
      <c r="I289" s="9"/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325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233</v>
      </c>
      <c r="B291" s="18" t="s">
        <v>40</v>
      </c>
      <c r="C291" s="18" t="s">
        <v>8</v>
      </c>
      <c r="D291" s="18" t="s">
        <v>18</v>
      </c>
      <c r="E291" s="26" t="s">
        <v>325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234</v>
      </c>
      <c r="B292" s="18" t="s">
        <v>40</v>
      </c>
      <c r="C292" s="18" t="s">
        <v>8</v>
      </c>
      <c r="D292" s="18" t="s">
        <v>18</v>
      </c>
      <c r="E292" s="26" t="s">
        <v>330</v>
      </c>
      <c r="F292" s="20"/>
      <c r="G292" s="9" t="e">
        <f>G306</f>
        <v>#REF!</v>
      </c>
      <c r="H292" s="9" t="e">
        <f>H306</f>
        <v>#REF!</v>
      </c>
      <c r="I292" s="9">
        <f>I293+I296</f>
        <v>0</v>
      </c>
      <c r="J292" s="9"/>
      <c r="K292" s="9"/>
    </row>
    <row r="293" spans="1:12" hidden="1" x14ac:dyDescent="0.25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331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0</v>
      </c>
      <c r="J293" s="9"/>
      <c r="K293" s="9"/>
      <c r="L293" s="58"/>
    </row>
    <row r="294" spans="1:12" ht="30.6" hidden="1" x14ac:dyDescent="0.25">
      <c r="A294" s="32" t="s">
        <v>181</v>
      </c>
      <c r="B294" s="18" t="s">
        <v>40</v>
      </c>
      <c r="C294" s="18" t="s">
        <v>8</v>
      </c>
      <c r="D294" s="18" t="s">
        <v>18</v>
      </c>
      <c r="E294" s="26" t="s">
        <v>331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0</v>
      </c>
      <c r="J294" s="9"/>
      <c r="K294" s="9"/>
    </row>
    <row r="295" spans="1:12" ht="20.399999999999999" hidden="1" x14ac:dyDescent="0.25">
      <c r="A295" s="32" t="s">
        <v>182</v>
      </c>
      <c r="B295" s="18" t="s">
        <v>40</v>
      </c>
      <c r="C295" s="18" t="s">
        <v>8</v>
      </c>
      <c r="D295" s="18" t="s">
        <v>18</v>
      </c>
      <c r="E295" s="26" t="s">
        <v>331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0</v>
      </c>
      <c r="J295" s="9"/>
      <c r="K295" s="9"/>
    </row>
    <row r="296" spans="1:12" ht="33" hidden="1" customHeight="1" x14ac:dyDescent="0.25">
      <c r="A296" s="3" t="s">
        <v>149</v>
      </c>
      <c r="B296" s="18" t="s">
        <v>40</v>
      </c>
      <c r="C296" s="18" t="s">
        <v>8</v>
      </c>
      <c r="D296" s="18" t="s">
        <v>18</v>
      </c>
      <c r="E296" s="26" t="s">
        <v>332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332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233</v>
      </c>
      <c r="B298" s="18" t="s">
        <v>40</v>
      </c>
      <c r="C298" s="18" t="s">
        <v>8</v>
      </c>
      <c r="D298" s="18" t="s">
        <v>18</v>
      </c>
      <c r="E298" s="26" t="s">
        <v>332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220</v>
      </c>
      <c r="B299" s="16" t="s">
        <v>40</v>
      </c>
      <c r="C299" s="16" t="s">
        <v>217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63"/>
    </row>
    <row r="300" spans="1:12" ht="25.5" hidden="1" customHeight="1" x14ac:dyDescent="0.25">
      <c r="A300" s="3" t="s">
        <v>219</v>
      </c>
      <c r="B300" s="16" t="s">
        <v>40</v>
      </c>
      <c r="C300" s="16" t="s">
        <v>217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228</v>
      </c>
      <c r="B301" s="18" t="s">
        <v>40</v>
      </c>
      <c r="C301" s="18" t="s">
        <v>217</v>
      </c>
      <c r="D301" s="18" t="s">
        <v>8</v>
      </c>
      <c r="E301" s="28" t="s">
        <v>165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180</v>
      </c>
      <c r="B302" s="18" t="s">
        <v>40</v>
      </c>
      <c r="C302" s="18" t="s">
        <v>217</v>
      </c>
      <c r="D302" s="18" t="s">
        <v>8</v>
      </c>
      <c r="E302" s="28" t="s">
        <v>164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149</v>
      </c>
      <c r="B303" s="18" t="s">
        <v>40</v>
      </c>
      <c r="C303" s="18" t="s">
        <v>217</v>
      </c>
      <c r="D303" s="18" t="s">
        <v>8</v>
      </c>
      <c r="E303" s="26" t="s">
        <v>235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221</v>
      </c>
      <c r="B304" s="18" t="s">
        <v>40</v>
      </c>
      <c r="C304" s="18" t="s">
        <v>217</v>
      </c>
      <c r="D304" s="18" t="s">
        <v>8</v>
      </c>
      <c r="E304" s="28" t="s">
        <v>235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218</v>
      </c>
      <c r="B305" s="18" t="s">
        <v>40</v>
      </c>
      <c r="C305" s="18" t="s">
        <v>217</v>
      </c>
      <c r="D305" s="18" t="s">
        <v>8</v>
      </c>
      <c r="E305" s="26" t="s">
        <v>235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63"/>
    </row>
    <row r="306" spans="1:12" ht="25.5" hidden="1" customHeight="1" x14ac:dyDescent="0.25">
      <c r="A306" s="37" t="s">
        <v>182</v>
      </c>
      <c r="B306" s="18" t="s">
        <v>40</v>
      </c>
      <c r="C306" s="18" t="s">
        <v>217</v>
      </c>
      <c r="D306" s="18" t="s">
        <v>8</v>
      </c>
      <c r="E306" s="26" t="s">
        <v>235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230</v>
      </c>
      <c r="B307" s="18" t="s">
        <v>40</v>
      </c>
      <c r="C307" s="18" t="s">
        <v>217</v>
      </c>
      <c r="D307" s="18" t="s">
        <v>8</v>
      </c>
      <c r="E307" s="28" t="s">
        <v>165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212</v>
      </c>
      <c r="B308" s="18" t="s">
        <v>40</v>
      </c>
      <c r="C308" s="18" t="s">
        <v>217</v>
      </c>
      <c r="D308" s="18" t="s">
        <v>8</v>
      </c>
      <c r="E308" s="28" t="s">
        <v>164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149</v>
      </c>
      <c r="B309" s="18" t="s">
        <v>40</v>
      </c>
      <c r="C309" s="18" t="s">
        <v>217</v>
      </c>
      <c r="D309" s="18" t="s">
        <v>8</v>
      </c>
      <c r="E309" s="28" t="s">
        <v>166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218</v>
      </c>
      <c r="B311" s="18" t="s">
        <v>40</v>
      </c>
      <c r="C311" s="18" t="s">
        <v>217</v>
      </c>
      <c r="D311" s="18" t="s">
        <v>8</v>
      </c>
      <c r="E311" s="28" t="s">
        <v>166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182</v>
      </c>
      <c r="B312" s="18" t="s">
        <v>40</v>
      </c>
      <c r="C312" s="18" t="s">
        <v>217</v>
      </c>
      <c r="D312" s="18" t="s">
        <v>8</v>
      </c>
      <c r="E312" s="28" t="s">
        <v>166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64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63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189</v>
      </c>
      <c r="B315" s="18" t="s">
        <v>40</v>
      </c>
      <c r="C315" s="18" t="s">
        <v>34</v>
      </c>
      <c r="D315" s="18" t="s">
        <v>34</v>
      </c>
      <c r="E315" s="28" t="s">
        <v>167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186</v>
      </c>
      <c r="B316" s="18" t="s">
        <v>40</v>
      </c>
      <c r="C316" s="19" t="s">
        <v>34</v>
      </c>
      <c r="D316" s="19" t="s">
        <v>34</v>
      </c>
      <c r="E316" s="28" t="s">
        <v>168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149</v>
      </c>
      <c r="B317" s="18" t="s">
        <v>40</v>
      </c>
      <c r="C317" s="18" t="s">
        <v>34</v>
      </c>
      <c r="D317" s="18" t="s">
        <v>34</v>
      </c>
      <c r="E317" s="28" t="s">
        <v>171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140</v>
      </c>
      <c r="B318" s="18" t="s">
        <v>40</v>
      </c>
      <c r="C318" s="19" t="s">
        <v>34</v>
      </c>
      <c r="D318" s="19" t="s">
        <v>34</v>
      </c>
      <c r="E318" s="28" t="s">
        <v>171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171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171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139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64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222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201</v>
      </c>
      <c r="B324" s="18" t="s">
        <v>40</v>
      </c>
      <c r="C324" s="18" t="s">
        <v>34</v>
      </c>
      <c r="D324" s="18" t="s">
        <v>34</v>
      </c>
      <c r="E324" s="28" t="s">
        <v>167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169</v>
      </c>
      <c r="B325" s="18" t="s">
        <v>40</v>
      </c>
      <c r="C325" s="19" t="s">
        <v>34</v>
      </c>
      <c r="D325" s="18" t="s">
        <v>34</v>
      </c>
      <c r="E325" s="28" t="s">
        <v>168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149</v>
      </c>
      <c r="B326" s="18" t="s">
        <v>40</v>
      </c>
      <c r="C326" s="18" t="s">
        <v>34</v>
      </c>
      <c r="D326" s="18" t="s">
        <v>34</v>
      </c>
      <c r="E326" s="28" t="s">
        <v>171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183</v>
      </c>
      <c r="B327" s="18" t="s">
        <v>40</v>
      </c>
      <c r="C327" s="19" t="s">
        <v>34</v>
      </c>
      <c r="D327" s="18" t="s">
        <v>34</v>
      </c>
      <c r="E327" s="28" t="s">
        <v>171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199</v>
      </c>
      <c r="B328" s="18" t="s">
        <v>40</v>
      </c>
      <c r="C328" s="19" t="s">
        <v>34</v>
      </c>
      <c r="D328" s="18" t="s">
        <v>34</v>
      </c>
      <c r="E328" s="28" t="s">
        <v>171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195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223</v>
      </c>
      <c r="B330" s="18" t="s">
        <v>40</v>
      </c>
      <c r="C330" s="18" t="s">
        <v>34</v>
      </c>
      <c r="D330" s="18" t="s">
        <v>9</v>
      </c>
      <c r="E330" s="28" t="s">
        <v>192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198</v>
      </c>
      <c r="B331" s="18" t="s">
        <v>40</v>
      </c>
      <c r="C331" s="19" t="s">
        <v>34</v>
      </c>
      <c r="D331" s="18" t="s">
        <v>9</v>
      </c>
      <c r="E331" s="28" t="s">
        <v>193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149</v>
      </c>
      <c r="B332" s="18" t="s">
        <v>40</v>
      </c>
      <c r="C332" s="18" t="s">
        <v>34</v>
      </c>
      <c r="D332" s="18" t="s">
        <v>9</v>
      </c>
      <c r="E332" s="28" t="s">
        <v>194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183</v>
      </c>
      <c r="B333" s="18" t="s">
        <v>40</v>
      </c>
      <c r="C333" s="19" t="s">
        <v>34</v>
      </c>
      <c r="D333" s="18" t="s">
        <v>9</v>
      </c>
      <c r="E333" s="28" t="s">
        <v>194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199</v>
      </c>
      <c r="B334" s="18" t="s">
        <v>40</v>
      </c>
      <c r="C334" s="19" t="s">
        <v>34</v>
      </c>
      <c r="D334" s="18" t="s">
        <v>9</v>
      </c>
      <c r="E334" s="28" t="s">
        <v>194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139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33" t="s">
        <v>103</v>
      </c>
      <c r="B336" s="16" t="s">
        <v>40</v>
      </c>
      <c r="C336" s="24" t="s">
        <v>10</v>
      </c>
      <c r="D336" s="24"/>
      <c r="E336" s="30"/>
      <c r="F336" s="25"/>
      <c r="G336" s="8"/>
      <c r="H336" s="8"/>
      <c r="I336" s="8">
        <f>I337</f>
        <v>10187280.629999999</v>
      </c>
      <c r="J336" s="8"/>
      <c r="K336" s="8"/>
    </row>
    <row r="337" spans="1:12" x14ac:dyDescent="0.25">
      <c r="A337" s="33" t="s">
        <v>4</v>
      </c>
      <c r="B337" s="16" t="s">
        <v>40</v>
      </c>
      <c r="C337" s="24" t="s">
        <v>10</v>
      </c>
      <c r="D337" s="24" t="s">
        <v>5</v>
      </c>
      <c r="E337" s="30"/>
      <c r="F337" s="25"/>
      <c r="G337" s="8"/>
      <c r="H337" s="8"/>
      <c r="I337" s="8">
        <f>I338</f>
        <v>10187280.629999999</v>
      </c>
      <c r="J337" s="8"/>
      <c r="K337" s="8"/>
    </row>
    <row r="338" spans="1:12" x14ac:dyDescent="0.25">
      <c r="A338" s="3" t="s">
        <v>232</v>
      </c>
      <c r="B338" s="18" t="s">
        <v>40</v>
      </c>
      <c r="C338" s="19" t="s">
        <v>10</v>
      </c>
      <c r="D338" s="19" t="s">
        <v>5</v>
      </c>
      <c r="E338" s="28" t="s">
        <v>167</v>
      </c>
      <c r="F338" s="22"/>
      <c r="G338" s="9" t="e">
        <f>G342</f>
        <v>#REF!</v>
      </c>
      <c r="H338" s="9" t="e">
        <f>H341+#REF!</f>
        <v>#REF!</v>
      </c>
      <c r="I338" s="9">
        <f>I340</f>
        <v>10187280.629999999</v>
      </c>
      <c r="J338" s="9"/>
      <c r="K338" s="9"/>
    </row>
    <row r="339" spans="1:12" ht="13.5" customHeight="1" x14ac:dyDescent="0.25">
      <c r="A339" s="3" t="s">
        <v>264</v>
      </c>
      <c r="B339" s="18" t="s">
        <v>40</v>
      </c>
      <c r="C339" s="18" t="s">
        <v>10</v>
      </c>
      <c r="D339" s="18" t="s">
        <v>5</v>
      </c>
      <c r="E339" s="26" t="s">
        <v>333</v>
      </c>
      <c r="F339" s="22"/>
      <c r="G339" s="9"/>
      <c r="H339" s="9"/>
      <c r="I339" s="9">
        <f>I340</f>
        <v>10187280.629999999</v>
      </c>
      <c r="J339" s="9"/>
      <c r="K339" s="9"/>
      <c r="L339" s="15"/>
    </row>
    <row r="340" spans="1:12" ht="13.2" customHeight="1" x14ac:dyDescent="0.25">
      <c r="A340" s="3" t="s">
        <v>283</v>
      </c>
      <c r="B340" s="18" t="s">
        <v>40</v>
      </c>
      <c r="C340" s="19" t="s">
        <v>10</v>
      </c>
      <c r="D340" s="19" t="s">
        <v>5</v>
      </c>
      <c r="E340" s="28" t="s">
        <v>334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10187280.629999999</v>
      </c>
      <c r="J340" s="39"/>
      <c r="K340" s="39"/>
    </row>
    <row r="341" spans="1:12" x14ac:dyDescent="0.25">
      <c r="A341" s="3" t="s">
        <v>170</v>
      </c>
      <c r="B341" s="18" t="s">
        <v>40</v>
      </c>
      <c r="C341" s="19" t="s">
        <v>10</v>
      </c>
      <c r="D341" s="19" t="s">
        <v>5</v>
      </c>
      <c r="E341" s="28" t="s">
        <v>335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7432609.6299999999</v>
      </c>
      <c r="J341" s="39"/>
      <c r="K341" s="39"/>
      <c r="L341" s="55"/>
    </row>
    <row r="342" spans="1:12" ht="20.399999999999999" x14ac:dyDescent="0.25">
      <c r="A342" s="32" t="s">
        <v>183</v>
      </c>
      <c r="B342" s="18" t="s">
        <v>40</v>
      </c>
      <c r="C342" s="19" t="s">
        <v>10</v>
      </c>
      <c r="D342" s="19" t="s">
        <v>5</v>
      </c>
      <c r="E342" s="28" t="s">
        <v>335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7432609.6299999999</v>
      </c>
      <c r="J342" s="9"/>
      <c r="K342" s="9"/>
      <c r="L342" s="55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335</v>
      </c>
      <c r="F343" s="23" t="s">
        <v>67</v>
      </c>
      <c r="G343" s="12" t="e">
        <f>#REF!</f>
        <v>#REF!</v>
      </c>
      <c r="H343" s="12" t="e">
        <f>#REF!</f>
        <v>#REF!</v>
      </c>
      <c r="I343" s="12">
        <f>7345893.57+86716.06</f>
        <v>7432609.6299999999</v>
      </c>
      <c r="J343" s="10"/>
      <c r="K343" s="10"/>
      <c r="L343" s="55"/>
    </row>
    <row r="344" spans="1:12" ht="30.6" hidden="1" x14ac:dyDescent="0.25">
      <c r="A344" s="3" t="s">
        <v>253</v>
      </c>
      <c r="B344" s="18" t="s">
        <v>40</v>
      </c>
      <c r="C344" s="19" t="s">
        <v>10</v>
      </c>
      <c r="D344" s="19" t="s">
        <v>5</v>
      </c>
      <c r="E344" s="28" t="s">
        <v>252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55"/>
    </row>
    <row r="345" spans="1:12" ht="20.399999999999999" hidden="1" x14ac:dyDescent="0.25">
      <c r="A345" s="32" t="s">
        <v>183</v>
      </c>
      <c r="B345" s="18" t="s">
        <v>40</v>
      </c>
      <c r="C345" s="19" t="s">
        <v>10</v>
      </c>
      <c r="D345" s="19" t="s">
        <v>5</v>
      </c>
      <c r="E345" s="28" t="s">
        <v>252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55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252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55"/>
    </row>
    <row r="347" spans="1:12" ht="20.399999999999999" x14ac:dyDescent="0.25">
      <c r="A347" s="3" t="s">
        <v>256</v>
      </c>
      <c r="B347" s="18" t="s">
        <v>40</v>
      </c>
      <c r="C347" s="19" t="s">
        <v>10</v>
      </c>
      <c r="D347" s="19" t="s">
        <v>5</v>
      </c>
      <c r="E347" s="28" t="s">
        <v>336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2627500</v>
      </c>
      <c r="J347" s="10"/>
      <c r="K347" s="10"/>
      <c r="L347" s="55"/>
    </row>
    <row r="348" spans="1:12" ht="20.399999999999999" x14ac:dyDescent="0.25">
      <c r="A348" s="32" t="s">
        <v>183</v>
      </c>
      <c r="B348" s="18" t="s">
        <v>40</v>
      </c>
      <c r="C348" s="19" t="s">
        <v>10</v>
      </c>
      <c r="D348" s="19" t="s">
        <v>5</v>
      </c>
      <c r="E348" s="28" t="s">
        <v>336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2627500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336</v>
      </c>
      <c r="F349" s="23" t="s">
        <v>67</v>
      </c>
      <c r="G349" s="12" t="e">
        <f>#REF!</f>
        <v>#REF!</v>
      </c>
      <c r="H349" s="12" t="e">
        <f>#REF!</f>
        <v>#REF!</v>
      </c>
      <c r="I349" s="12">
        <v>2627500</v>
      </c>
      <c r="J349" s="10"/>
      <c r="K349" s="10"/>
    </row>
    <row r="350" spans="1:12" ht="24" hidden="1" customHeight="1" x14ac:dyDescent="0.25">
      <c r="A350" s="3" t="s">
        <v>208</v>
      </c>
      <c r="B350" s="18" t="s">
        <v>40</v>
      </c>
      <c r="C350" s="19" t="s">
        <v>10</v>
      </c>
      <c r="D350" s="19" t="s">
        <v>5</v>
      </c>
      <c r="E350" s="28" t="s">
        <v>337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183</v>
      </c>
      <c r="B351" s="18" t="s">
        <v>40</v>
      </c>
      <c r="C351" s="19" t="s">
        <v>10</v>
      </c>
      <c r="D351" s="19" t="s">
        <v>5</v>
      </c>
      <c r="E351" s="28" t="s">
        <v>337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63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337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1" x14ac:dyDescent="0.25">
      <c r="A353" s="32" t="s">
        <v>151</v>
      </c>
      <c r="B353" s="18" t="s">
        <v>40</v>
      </c>
      <c r="C353" s="19" t="s">
        <v>10</v>
      </c>
      <c r="D353" s="19" t="s">
        <v>5</v>
      </c>
      <c r="E353" s="28" t="s">
        <v>338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127171</v>
      </c>
      <c r="J353" s="10"/>
      <c r="K353" s="10"/>
    </row>
    <row r="354" spans="1:11" ht="20.399999999999999" x14ac:dyDescent="0.25">
      <c r="A354" s="32" t="s">
        <v>183</v>
      </c>
      <c r="B354" s="18" t="s">
        <v>40</v>
      </c>
      <c r="C354" s="19" t="s">
        <v>10</v>
      </c>
      <c r="D354" s="19" t="s">
        <v>5</v>
      </c>
      <c r="E354" s="28" t="s">
        <v>338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127171</v>
      </c>
      <c r="J354" s="10"/>
      <c r="K354" s="10"/>
    </row>
    <row r="355" spans="1:11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338</v>
      </c>
      <c r="F355" s="23" t="s">
        <v>67</v>
      </c>
      <c r="G355" s="12" t="e">
        <f>#REF!</f>
        <v>#REF!</v>
      </c>
      <c r="H355" s="12" t="e">
        <f>#REF!</f>
        <v>#REF!</v>
      </c>
      <c r="I355" s="12">
        <v>127171</v>
      </c>
      <c r="J355" s="10"/>
      <c r="K355" s="10"/>
    </row>
    <row r="356" spans="1:11" s="13" customFormat="1" ht="23.25" hidden="1" customHeight="1" x14ac:dyDescent="0.25">
      <c r="A356" s="33" t="s">
        <v>243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</row>
    <row r="357" spans="1:11" s="13" customFormat="1" ht="26.25" hidden="1" customHeight="1" x14ac:dyDescent="0.25">
      <c r="A357" s="65" t="s">
        <v>244</v>
      </c>
      <c r="B357" s="66">
        <v>650</v>
      </c>
      <c r="C357" s="16" t="s">
        <v>9</v>
      </c>
      <c r="D357" s="16" t="s">
        <v>34</v>
      </c>
      <c r="E357" s="67"/>
      <c r="F357" s="66"/>
      <c r="G357" s="68">
        <v>32027.7</v>
      </c>
      <c r="H357" s="68">
        <v>32027.7</v>
      </c>
      <c r="I357" s="68">
        <f t="shared" si="42"/>
        <v>0</v>
      </c>
      <c r="J357" s="9"/>
      <c r="K357" s="9"/>
    </row>
    <row r="358" spans="1:11" s="13" customFormat="1" ht="30.6" hidden="1" x14ac:dyDescent="0.25">
      <c r="A358" s="53" t="s">
        <v>227</v>
      </c>
      <c r="B358" s="18">
        <v>650</v>
      </c>
      <c r="C358" s="18" t="s">
        <v>9</v>
      </c>
      <c r="D358" s="18" t="s">
        <v>34</v>
      </c>
      <c r="E358" s="28" t="s">
        <v>155</v>
      </c>
      <c r="F358" s="56"/>
      <c r="G358" s="57">
        <v>32027.7</v>
      </c>
      <c r="H358" s="57">
        <v>32027.7</v>
      </c>
      <c r="I358" s="57">
        <f t="shared" si="42"/>
        <v>0</v>
      </c>
      <c r="J358" s="9"/>
      <c r="K358" s="9"/>
    </row>
    <row r="359" spans="1:11" s="13" customFormat="1" ht="20.399999999999999" hidden="1" x14ac:dyDescent="0.25">
      <c r="A359" s="53" t="s">
        <v>156</v>
      </c>
      <c r="B359" s="18">
        <v>650</v>
      </c>
      <c r="C359" s="18" t="s">
        <v>9</v>
      </c>
      <c r="D359" s="18" t="s">
        <v>34</v>
      </c>
      <c r="E359" s="28" t="s">
        <v>245</v>
      </c>
      <c r="F359" s="56"/>
      <c r="G359" s="57">
        <v>32027.7</v>
      </c>
      <c r="H359" s="57">
        <v>32027.7</v>
      </c>
      <c r="I359" s="57">
        <f t="shared" si="42"/>
        <v>0</v>
      </c>
      <c r="J359" s="9"/>
      <c r="K359" s="9"/>
    </row>
    <row r="360" spans="1:11" s="13" customFormat="1" ht="40.799999999999997" hidden="1" x14ac:dyDescent="0.25">
      <c r="A360" s="53" t="s">
        <v>246</v>
      </c>
      <c r="B360" s="18">
        <v>650</v>
      </c>
      <c r="C360" s="18" t="s">
        <v>9</v>
      </c>
      <c r="D360" s="18" t="s">
        <v>34</v>
      </c>
      <c r="E360" s="28" t="s">
        <v>247</v>
      </c>
      <c r="F360" s="56"/>
      <c r="G360" s="57">
        <v>32027.7</v>
      </c>
      <c r="H360" s="57">
        <v>32027.7</v>
      </c>
      <c r="I360" s="57">
        <f t="shared" si="42"/>
        <v>0</v>
      </c>
      <c r="J360" s="9"/>
      <c r="K360" s="9"/>
    </row>
    <row r="361" spans="1:11" s="13" customFormat="1" ht="12" hidden="1" customHeight="1" x14ac:dyDescent="0.25">
      <c r="A361" s="53" t="s">
        <v>218</v>
      </c>
      <c r="B361" s="18">
        <v>650</v>
      </c>
      <c r="C361" s="18" t="s">
        <v>9</v>
      </c>
      <c r="D361" s="18" t="s">
        <v>34</v>
      </c>
      <c r="E361" s="28" t="s">
        <v>247</v>
      </c>
      <c r="F361" s="20" t="s">
        <v>46</v>
      </c>
      <c r="G361" s="57">
        <v>32027.7</v>
      </c>
      <c r="H361" s="57">
        <v>32027.7</v>
      </c>
      <c r="I361" s="57">
        <f t="shared" si="42"/>
        <v>0</v>
      </c>
      <c r="J361" s="9"/>
      <c r="K361" s="9"/>
    </row>
    <row r="362" spans="1:11" s="13" customFormat="1" ht="20.399999999999999" hidden="1" x14ac:dyDescent="0.25">
      <c r="A362" s="53" t="s">
        <v>182</v>
      </c>
      <c r="B362" s="18">
        <v>650</v>
      </c>
      <c r="C362" s="18" t="s">
        <v>9</v>
      </c>
      <c r="D362" s="18" t="s">
        <v>34</v>
      </c>
      <c r="E362" s="28" t="s">
        <v>247</v>
      </c>
      <c r="F362" s="20" t="s">
        <v>48</v>
      </c>
      <c r="G362" s="57">
        <v>32027.7</v>
      </c>
      <c r="H362" s="57">
        <v>32027.7</v>
      </c>
      <c r="I362" s="57">
        <v>0</v>
      </c>
      <c r="J362" s="9"/>
      <c r="K362" s="9"/>
    </row>
    <row r="363" spans="1:11" s="13" customFormat="1" x14ac:dyDescent="0.25">
      <c r="A363" s="33" t="s">
        <v>29</v>
      </c>
      <c r="B363" s="16" t="s">
        <v>40</v>
      </c>
      <c r="C363" s="16" t="s">
        <v>30</v>
      </c>
      <c r="D363" s="19"/>
      <c r="E363" s="28"/>
      <c r="F363" s="20"/>
      <c r="G363" s="11" t="e">
        <f>#REF!</f>
        <v>#REF!</v>
      </c>
      <c r="H363" s="11" t="e">
        <f>H364</f>
        <v>#REF!</v>
      </c>
      <c r="I363" s="11">
        <f>I364+I371</f>
        <v>420828</v>
      </c>
      <c r="J363" s="9"/>
      <c r="K363" s="9"/>
    </row>
    <row r="364" spans="1:11" s="13" customFormat="1" x14ac:dyDescent="0.25">
      <c r="A364" s="65" t="s">
        <v>92</v>
      </c>
      <c r="B364" s="80">
        <v>650</v>
      </c>
      <c r="C364" s="24" t="s">
        <v>30</v>
      </c>
      <c r="D364" s="24" t="s">
        <v>5</v>
      </c>
      <c r="E364" s="67"/>
      <c r="F364" s="66"/>
      <c r="G364" s="68" t="e">
        <f>G368</f>
        <v>#REF!</v>
      </c>
      <c r="H364" s="68" t="e">
        <f>H368</f>
        <v>#REF!</v>
      </c>
      <c r="I364" s="68">
        <f>I368</f>
        <v>420828</v>
      </c>
      <c r="J364" s="9"/>
      <c r="K364" s="9"/>
    </row>
    <row r="365" spans="1:11" s="13" customFormat="1" ht="20.399999999999999" x14ac:dyDescent="0.25">
      <c r="A365" s="53" t="s">
        <v>224</v>
      </c>
      <c r="B365" s="69">
        <v>650</v>
      </c>
      <c r="C365" s="19" t="s">
        <v>30</v>
      </c>
      <c r="D365" s="19" t="s">
        <v>5</v>
      </c>
      <c r="E365" s="28" t="s">
        <v>143</v>
      </c>
      <c r="F365" s="56"/>
      <c r="G365" s="57" t="e">
        <f>G368</f>
        <v>#REF!</v>
      </c>
      <c r="H365" s="57" t="e">
        <f>H368</f>
        <v>#REF!</v>
      </c>
      <c r="I365" s="57">
        <f>I368</f>
        <v>420828</v>
      </c>
      <c r="J365" s="9"/>
      <c r="K365" s="9"/>
    </row>
    <row r="366" spans="1:11" s="13" customFormat="1" x14ac:dyDescent="0.25">
      <c r="A366" s="3" t="s">
        <v>264</v>
      </c>
      <c r="B366" s="18" t="s">
        <v>40</v>
      </c>
      <c r="C366" s="18" t="s">
        <v>30</v>
      </c>
      <c r="D366" s="18" t="s">
        <v>5</v>
      </c>
      <c r="E366" s="26" t="s">
        <v>265</v>
      </c>
      <c r="F366" s="22"/>
      <c r="G366" s="9"/>
      <c r="H366" s="9"/>
      <c r="I366" s="9">
        <f>I367</f>
        <v>420828</v>
      </c>
      <c r="J366" s="9"/>
      <c r="K366" s="9"/>
    </row>
    <row r="367" spans="1:11" s="13" customFormat="1" ht="20.399999999999999" x14ac:dyDescent="0.25">
      <c r="A367" s="53" t="s">
        <v>357</v>
      </c>
      <c r="B367" s="69">
        <v>650</v>
      </c>
      <c r="C367" s="19" t="s">
        <v>30</v>
      </c>
      <c r="D367" s="19" t="s">
        <v>5</v>
      </c>
      <c r="E367" s="28" t="s">
        <v>267</v>
      </c>
      <c r="F367" s="56"/>
      <c r="G367" s="57" t="e">
        <f>#REF!</f>
        <v>#REF!</v>
      </c>
      <c r="H367" s="57" t="e">
        <f>#REF!</f>
        <v>#REF!</v>
      </c>
      <c r="I367" s="57">
        <f>I368</f>
        <v>420828</v>
      </c>
      <c r="J367" s="9"/>
      <c r="K367" s="9"/>
    </row>
    <row r="368" spans="1:11" s="13" customFormat="1" x14ac:dyDescent="0.25">
      <c r="A368" s="53" t="s">
        <v>173</v>
      </c>
      <c r="B368" s="69">
        <v>650</v>
      </c>
      <c r="C368" s="19" t="s">
        <v>30</v>
      </c>
      <c r="D368" s="19" t="s">
        <v>5</v>
      </c>
      <c r="E368" s="28" t="s">
        <v>340</v>
      </c>
      <c r="F368" s="56"/>
      <c r="G368" s="57" t="e">
        <f>#REF!</f>
        <v>#REF!</v>
      </c>
      <c r="H368" s="57" t="e">
        <f>#REF!</f>
        <v>#REF!</v>
      </c>
      <c r="I368" s="57">
        <f>I369</f>
        <v>420828</v>
      </c>
      <c r="J368" s="9"/>
      <c r="K368" s="9"/>
    </row>
    <row r="369" spans="1:11" s="13" customFormat="1" x14ac:dyDescent="0.25">
      <c r="A369" s="53" t="s">
        <v>73</v>
      </c>
      <c r="B369" s="69">
        <v>650</v>
      </c>
      <c r="C369" s="19" t="s">
        <v>30</v>
      </c>
      <c r="D369" s="19" t="s">
        <v>5</v>
      </c>
      <c r="E369" s="28" t="s">
        <v>340</v>
      </c>
      <c r="F369" s="20" t="s">
        <v>74</v>
      </c>
      <c r="G369" s="57"/>
      <c r="H369" s="57" t="e">
        <f>#REF!</f>
        <v>#REF!</v>
      </c>
      <c r="I369" s="57">
        <f>I370</f>
        <v>420828</v>
      </c>
      <c r="J369" s="9"/>
      <c r="K369" s="9"/>
    </row>
    <row r="370" spans="1:11" s="13" customFormat="1" ht="14.25" customHeight="1" x14ac:dyDescent="0.25">
      <c r="A370" s="53" t="s">
        <v>75</v>
      </c>
      <c r="B370" s="69">
        <v>650</v>
      </c>
      <c r="C370" s="19" t="s">
        <v>30</v>
      </c>
      <c r="D370" s="19" t="s">
        <v>5</v>
      </c>
      <c r="E370" s="28" t="s">
        <v>340</v>
      </c>
      <c r="F370" s="20" t="s">
        <v>76</v>
      </c>
      <c r="G370" s="57"/>
      <c r="H370" s="57" t="e">
        <f>#REF!</f>
        <v>#REF!</v>
      </c>
      <c r="I370" s="57">
        <v>420828</v>
      </c>
      <c r="J370" s="9"/>
      <c r="K370" s="9"/>
    </row>
    <row r="371" spans="1:11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</row>
    <row r="372" spans="1:11" s="13" customFormat="1" ht="20.399999999999999" hidden="1" x14ac:dyDescent="0.25">
      <c r="A372" s="53" t="s">
        <v>224</v>
      </c>
      <c r="B372" s="56">
        <v>650</v>
      </c>
      <c r="C372" s="19" t="s">
        <v>30</v>
      </c>
      <c r="D372" s="18" t="s">
        <v>18</v>
      </c>
      <c r="E372" s="28" t="s">
        <v>143</v>
      </c>
      <c r="F372" s="56"/>
      <c r="G372" s="57" t="e">
        <f>G373</f>
        <v>#REF!</v>
      </c>
      <c r="H372" s="57" t="e">
        <f>H373</f>
        <v>#REF!</v>
      </c>
      <c r="I372" s="57">
        <f>I373</f>
        <v>0</v>
      </c>
      <c r="J372" s="9"/>
      <c r="K372" s="9"/>
    </row>
    <row r="373" spans="1:11" s="13" customFormat="1" hidden="1" x14ac:dyDescent="0.25">
      <c r="A373" s="53" t="s">
        <v>172</v>
      </c>
      <c r="B373" s="18" t="s">
        <v>40</v>
      </c>
      <c r="C373" s="19" t="s">
        <v>30</v>
      </c>
      <c r="D373" s="19" t="s">
        <v>18</v>
      </c>
      <c r="E373" s="28" t="s">
        <v>175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</row>
    <row r="374" spans="1:11" s="13" customFormat="1" hidden="1" x14ac:dyDescent="0.25">
      <c r="A374" s="53" t="s">
        <v>174</v>
      </c>
      <c r="B374" s="18" t="s">
        <v>40</v>
      </c>
      <c r="C374" s="19" t="s">
        <v>30</v>
      </c>
      <c r="D374" s="19" t="s">
        <v>18</v>
      </c>
      <c r="E374" s="28" t="s">
        <v>176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</row>
    <row r="375" spans="1:11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176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</row>
    <row r="376" spans="1:11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176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</row>
    <row r="377" spans="1:11" s="13" customFormat="1" ht="20.399999999999999" hidden="1" x14ac:dyDescent="0.25">
      <c r="A377" s="3" t="s">
        <v>226</v>
      </c>
      <c r="B377" s="56">
        <v>650</v>
      </c>
      <c r="C377" s="19" t="s">
        <v>30</v>
      </c>
      <c r="D377" s="18" t="s">
        <v>18</v>
      </c>
      <c r="E377" s="28" t="s">
        <v>148</v>
      </c>
      <c r="F377" s="56"/>
      <c r="G377" s="57" t="e">
        <f>G379</f>
        <v>#REF!</v>
      </c>
      <c r="H377" s="57" t="e">
        <f>H379</f>
        <v>#REF!</v>
      </c>
      <c r="I377" s="57">
        <f>I379</f>
        <v>0</v>
      </c>
      <c r="J377" s="9"/>
      <c r="K377" s="9"/>
    </row>
    <row r="378" spans="1:11" hidden="1" x14ac:dyDescent="0.25">
      <c r="A378" s="3" t="s">
        <v>264</v>
      </c>
      <c r="B378" s="18" t="s">
        <v>40</v>
      </c>
      <c r="C378" s="19" t="s">
        <v>30</v>
      </c>
      <c r="D378" s="19" t="s">
        <v>18</v>
      </c>
      <c r="E378" s="28" t="s">
        <v>147</v>
      </c>
      <c r="F378" s="56"/>
      <c r="G378" s="57"/>
      <c r="H378" s="57"/>
      <c r="I378" s="57">
        <f>I379</f>
        <v>0</v>
      </c>
      <c r="J378" s="9"/>
      <c r="K378" s="9"/>
    </row>
    <row r="379" spans="1:11" hidden="1" x14ac:dyDescent="0.25">
      <c r="A379" s="3" t="s">
        <v>341</v>
      </c>
      <c r="B379" s="18" t="s">
        <v>40</v>
      </c>
      <c r="C379" s="19" t="s">
        <v>30</v>
      </c>
      <c r="D379" s="19" t="s">
        <v>18</v>
      </c>
      <c r="E379" s="28" t="s">
        <v>146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1" ht="22.2" hidden="1" customHeight="1" x14ac:dyDescent="0.25">
      <c r="A380" s="3" t="s">
        <v>149</v>
      </c>
      <c r="B380" s="18" t="s">
        <v>40</v>
      </c>
      <c r="C380" s="19" t="s">
        <v>30</v>
      </c>
      <c r="D380" s="19" t="s">
        <v>18</v>
      </c>
      <c r="E380" s="28" t="s">
        <v>242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1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242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1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242</v>
      </c>
      <c r="F382" s="20" t="s">
        <v>90</v>
      </c>
      <c r="G382" s="9"/>
      <c r="H382" s="9"/>
      <c r="I382" s="9">
        <v>0</v>
      </c>
      <c r="J382" s="9"/>
      <c r="K382" s="9"/>
    </row>
    <row r="383" spans="1:11" x14ac:dyDescent="0.25">
      <c r="A383" s="33" t="s">
        <v>356</v>
      </c>
      <c r="B383" s="16" t="s">
        <v>40</v>
      </c>
      <c r="C383" s="81" t="s">
        <v>39</v>
      </c>
      <c r="D383" s="81"/>
      <c r="E383" s="82"/>
      <c r="F383" s="83"/>
      <c r="G383" s="10" t="e">
        <f>G384</f>
        <v>#REF!</v>
      </c>
      <c r="H383" s="10" t="e">
        <f>H384</f>
        <v>#REF!</v>
      </c>
      <c r="I383" s="10">
        <f>I384+I407</f>
        <v>11806007.140000001</v>
      </c>
      <c r="J383" s="10"/>
      <c r="K383" s="10"/>
    </row>
    <row r="384" spans="1:11" x14ac:dyDescent="0.25">
      <c r="A384" s="33" t="s">
        <v>38</v>
      </c>
      <c r="B384" s="16" t="s">
        <v>40</v>
      </c>
      <c r="C384" s="24" t="s">
        <v>39</v>
      </c>
      <c r="D384" s="24" t="s">
        <v>5</v>
      </c>
      <c r="E384" s="30"/>
      <c r="F384" s="25"/>
      <c r="G384" s="8" t="e">
        <f>G385+G397</f>
        <v>#REF!</v>
      </c>
      <c r="H384" s="8" t="e">
        <f>H385+H397</f>
        <v>#REF!</v>
      </c>
      <c r="I384" s="8">
        <f>I385</f>
        <v>11806007.140000001</v>
      </c>
      <c r="J384" s="8"/>
      <c r="K384" s="8"/>
    </row>
    <row r="385" spans="1:12" ht="20.399999999999999" x14ac:dyDescent="0.25">
      <c r="A385" s="3" t="s">
        <v>236</v>
      </c>
      <c r="B385" s="18" t="s">
        <v>40</v>
      </c>
      <c r="C385" s="18" t="s">
        <v>39</v>
      </c>
      <c r="D385" s="18" t="s">
        <v>5</v>
      </c>
      <c r="E385" s="28" t="s">
        <v>177</v>
      </c>
      <c r="F385" s="22"/>
      <c r="G385" s="9" t="e">
        <f>G389</f>
        <v>#REF!</v>
      </c>
      <c r="H385" s="9" t="e">
        <f>H388+#REF!</f>
        <v>#REF!</v>
      </c>
      <c r="I385" s="9">
        <f>I387</f>
        <v>11806007.140000001</v>
      </c>
      <c r="J385" s="9"/>
      <c r="K385" s="9"/>
      <c r="L385" s="55"/>
    </row>
    <row r="386" spans="1:12" ht="13.5" customHeight="1" x14ac:dyDescent="0.25">
      <c r="A386" s="3" t="s">
        <v>264</v>
      </c>
      <c r="B386" s="18" t="s">
        <v>40</v>
      </c>
      <c r="C386" s="18" t="s">
        <v>39</v>
      </c>
      <c r="D386" s="18" t="s">
        <v>5</v>
      </c>
      <c r="E386" s="26" t="s">
        <v>339</v>
      </c>
      <c r="F386" s="22"/>
      <c r="G386" s="9"/>
      <c r="H386" s="9"/>
      <c r="I386" s="9">
        <f>I387</f>
        <v>11806007.140000001</v>
      </c>
      <c r="J386" s="9"/>
      <c r="K386" s="9"/>
      <c r="L386" s="55"/>
    </row>
    <row r="387" spans="1:12" ht="20.399999999999999" x14ac:dyDescent="0.25">
      <c r="A387" s="3" t="s">
        <v>284</v>
      </c>
      <c r="B387" s="18" t="s">
        <v>40</v>
      </c>
      <c r="C387" s="18" t="s">
        <v>39</v>
      </c>
      <c r="D387" s="18" t="s">
        <v>5</v>
      </c>
      <c r="E387" s="28" t="s">
        <v>342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11806007.140000001</v>
      </c>
      <c r="J387" s="39"/>
      <c r="K387" s="39"/>
      <c r="L387" s="55"/>
    </row>
    <row r="388" spans="1:12" x14ac:dyDescent="0.25">
      <c r="A388" s="3" t="s">
        <v>170</v>
      </c>
      <c r="B388" s="18" t="s">
        <v>40</v>
      </c>
      <c r="C388" s="18" t="s">
        <v>39</v>
      </c>
      <c r="D388" s="18" t="s">
        <v>5</v>
      </c>
      <c r="E388" s="28" t="s">
        <v>343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9474395.0200000014</v>
      </c>
      <c r="J388" s="39"/>
      <c r="K388" s="39"/>
      <c r="L388" s="55"/>
    </row>
    <row r="389" spans="1:12" ht="21.6" customHeight="1" x14ac:dyDescent="0.25">
      <c r="A389" s="32" t="s">
        <v>183</v>
      </c>
      <c r="B389" s="18" t="s">
        <v>40</v>
      </c>
      <c r="C389" s="18" t="s">
        <v>39</v>
      </c>
      <c r="D389" s="18" t="s">
        <v>5</v>
      </c>
      <c r="E389" s="28" t="s">
        <v>343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9474395.0200000014</v>
      </c>
      <c r="J389" s="9"/>
      <c r="K389" s="9"/>
      <c r="L389" s="55"/>
    </row>
    <row r="390" spans="1:12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343</v>
      </c>
      <c r="F390" s="23" t="s">
        <v>67</v>
      </c>
      <c r="G390" s="12" t="e">
        <f>G394</f>
        <v>#REF!</v>
      </c>
      <c r="H390" s="12" t="e">
        <f>H394</f>
        <v>#REF!</v>
      </c>
      <c r="I390" s="12">
        <f>9391798.22+82596.8</f>
        <v>9474395.0200000014</v>
      </c>
      <c r="J390" s="10"/>
      <c r="K390" s="10"/>
      <c r="L390" s="55"/>
    </row>
    <row r="391" spans="1:12" ht="30.6" x14ac:dyDescent="0.25">
      <c r="A391" s="3" t="s">
        <v>254</v>
      </c>
      <c r="B391" s="18" t="s">
        <v>40</v>
      </c>
      <c r="C391" s="18" t="s">
        <v>39</v>
      </c>
      <c r="D391" s="18" t="s">
        <v>5</v>
      </c>
      <c r="E391" s="28" t="s">
        <v>344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1771000</v>
      </c>
      <c r="J391" s="10"/>
      <c r="K391" s="10"/>
      <c r="L391" s="55"/>
    </row>
    <row r="392" spans="1:12" ht="20.399999999999999" x14ac:dyDescent="0.25">
      <c r="A392" s="32" t="s">
        <v>183</v>
      </c>
      <c r="B392" s="18" t="s">
        <v>40</v>
      </c>
      <c r="C392" s="18" t="s">
        <v>39</v>
      </c>
      <c r="D392" s="18" t="s">
        <v>5</v>
      </c>
      <c r="E392" s="28" t="s">
        <v>344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1771000</v>
      </c>
      <c r="J392" s="10"/>
      <c r="K392" s="10"/>
    </row>
    <row r="393" spans="1:12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344</v>
      </c>
      <c r="F393" s="23" t="s">
        <v>67</v>
      </c>
      <c r="G393" s="12" t="e">
        <f>G394</f>
        <v>#REF!</v>
      </c>
      <c r="H393" s="12" t="e">
        <f>H394</f>
        <v>#REF!</v>
      </c>
      <c r="I393" s="12">
        <v>1771000</v>
      </c>
      <c r="J393" s="10"/>
      <c r="K393" s="10"/>
    </row>
    <row r="394" spans="1:12" ht="20.399999999999999" hidden="1" x14ac:dyDescent="0.25">
      <c r="A394" s="3" t="s">
        <v>208</v>
      </c>
      <c r="B394" s="18" t="s">
        <v>40</v>
      </c>
      <c r="C394" s="18" t="s">
        <v>39</v>
      </c>
      <c r="D394" s="18" t="s">
        <v>5</v>
      </c>
      <c r="E394" s="28" t="s">
        <v>345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2" ht="20.399999999999999" hidden="1" x14ac:dyDescent="0.25">
      <c r="A395" s="32" t="s">
        <v>183</v>
      </c>
      <c r="B395" s="18" t="s">
        <v>40</v>
      </c>
      <c r="C395" s="18" t="s">
        <v>39</v>
      </c>
      <c r="D395" s="18" t="s">
        <v>5</v>
      </c>
      <c r="E395" s="28" t="s">
        <v>345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2" s="13" customFormat="1" hidden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345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13" t="s">
        <v>135</v>
      </c>
    </row>
    <row r="397" spans="1:12" s="13" customFormat="1" x14ac:dyDescent="0.25">
      <c r="A397" s="32" t="s">
        <v>151</v>
      </c>
      <c r="B397" s="18" t="s">
        <v>40</v>
      </c>
      <c r="C397" s="18" t="s">
        <v>39</v>
      </c>
      <c r="D397" s="18" t="s">
        <v>5</v>
      </c>
      <c r="E397" s="28" t="s">
        <v>346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560612.12</v>
      </c>
      <c r="J397" s="10"/>
      <c r="K397" s="10"/>
    </row>
    <row r="398" spans="1:12" s="13" customFormat="1" ht="20.399999999999999" x14ac:dyDescent="0.25">
      <c r="A398" s="32" t="s">
        <v>183</v>
      </c>
      <c r="B398" s="18" t="s">
        <v>40</v>
      </c>
      <c r="C398" s="18" t="s">
        <v>39</v>
      </c>
      <c r="D398" s="18" t="s">
        <v>5</v>
      </c>
      <c r="E398" s="28" t="s">
        <v>346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560612.12</v>
      </c>
      <c r="J398" s="10"/>
      <c r="K398" s="10"/>
    </row>
    <row r="399" spans="1:12" s="13" customFormat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346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560612.12</v>
      </c>
      <c r="J399" s="10"/>
      <c r="K399" s="10"/>
    </row>
    <row r="400" spans="1:12" s="13" customFormat="1" ht="20.399999999999999" hidden="1" x14ac:dyDescent="0.25">
      <c r="A400" s="70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</row>
    <row r="401" spans="1:13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</row>
    <row r="402" spans="1:13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3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3" ht="51" hidden="1" x14ac:dyDescent="0.25">
      <c r="A404" s="3" t="s">
        <v>136</v>
      </c>
      <c r="B404" s="18" t="s">
        <v>40</v>
      </c>
      <c r="C404" s="18" t="s">
        <v>80</v>
      </c>
      <c r="D404" s="18" t="s">
        <v>18</v>
      </c>
      <c r="E404" s="28" t="s">
        <v>137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3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138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3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138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3" hidden="1" x14ac:dyDescent="0.25">
      <c r="A407" s="33" t="s">
        <v>196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3" ht="22.5" hidden="1" customHeight="1" x14ac:dyDescent="0.25">
      <c r="A408" s="3" t="s">
        <v>236</v>
      </c>
      <c r="B408" s="18" t="s">
        <v>40</v>
      </c>
      <c r="C408" s="18" t="s">
        <v>39</v>
      </c>
      <c r="D408" s="18" t="s">
        <v>6</v>
      </c>
      <c r="E408" s="28" t="s">
        <v>177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3" ht="20.399999999999999" hidden="1" x14ac:dyDescent="0.25">
      <c r="A409" s="3" t="s">
        <v>200</v>
      </c>
      <c r="B409" s="18" t="s">
        <v>40</v>
      </c>
      <c r="C409" s="18" t="s">
        <v>39</v>
      </c>
      <c r="D409" s="18" t="s">
        <v>6</v>
      </c>
      <c r="E409" s="28" t="s">
        <v>178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3" hidden="1" x14ac:dyDescent="0.25">
      <c r="A410" s="32" t="s">
        <v>151</v>
      </c>
      <c r="B410" s="18" t="s">
        <v>40</v>
      </c>
      <c r="C410" s="18" t="s">
        <v>39</v>
      </c>
      <c r="D410" s="18" t="s">
        <v>6</v>
      </c>
      <c r="E410" s="28" t="s">
        <v>179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L410" s="15"/>
      <c r="M410" s="46"/>
    </row>
    <row r="411" spans="1:13" ht="20.399999999999999" hidden="1" x14ac:dyDescent="0.25">
      <c r="A411" s="3" t="s">
        <v>218</v>
      </c>
      <c r="B411" s="18" t="s">
        <v>40</v>
      </c>
      <c r="C411" s="18" t="s">
        <v>39</v>
      </c>
      <c r="D411" s="18" t="s">
        <v>6</v>
      </c>
      <c r="E411" s="28" t="s">
        <v>179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L411" s="15"/>
    </row>
    <row r="412" spans="1:13" ht="20.399999999999999" hidden="1" x14ac:dyDescent="0.25">
      <c r="A412" s="37" t="s">
        <v>182</v>
      </c>
      <c r="B412" s="18" t="s">
        <v>40</v>
      </c>
      <c r="C412" s="18" t="s">
        <v>39</v>
      </c>
      <c r="D412" s="18" t="s">
        <v>6</v>
      </c>
      <c r="E412" s="28" t="s">
        <v>179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L412" s="15"/>
      <c r="M412" s="46"/>
    </row>
    <row r="413" spans="1:13" hidden="1" x14ac:dyDescent="0.25">
      <c r="A413" s="32" t="s">
        <v>209</v>
      </c>
      <c r="B413" s="18" t="s">
        <v>40</v>
      </c>
      <c r="C413" s="18" t="s">
        <v>39</v>
      </c>
      <c r="D413" s="18" t="s">
        <v>6</v>
      </c>
      <c r="E413" s="28" t="s">
        <v>179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3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179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3" x14ac:dyDescent="0.25">
      <c r="A415" s="33" t="s">
        <v>13</v>
      </c>
      <c r="B415" s="71"/>
      <c r="C415" s="72"/>
      <c r="D415" s="72"/>
      <c r="E415" s="59"/>
      <c r="F415" s="25"/>
      <c r="G415" s="8"/>
      <c r="H415" s="8"/>
      <c r="I415" s="8">
        <f>I17+I104+I118+I161+I206+I299+I313+I336+I356+I363+I383+I322</f>
        <v>52761439.019999996</v>
      </c>
      <c r="J415" s="8">
        <f>J104+J133+J295</f>
        <v>706509.15</v>
      </c>
      <c r="K415" s="8">
        <f>K118+K307+K299+K284</f>
        <v>24987.25</v>
      </c>
    </row>
    <row r="416" spans="1:13" x14ac:dyDescent="0.25">
      <c r="A416" s="35"/>
      <c r="E416" s="31"/>
      <c r="I416" s="15"/>
    </row>
    <row r="417" spans="1:9" x14ac:dyDescent="0.25">
      <c r="A417" s="35"/>
      <c r="E417" s="31"/>
      <c r="I417" s="15"/>
    </row>
    <row r="418" spans="1:9" x14ac:dyDescent="0.25">
      <c r="A418" s="35"/>
      <c r="E418" s="31"/>
      <c r="I418" s="46"/>
    </row>
    <row r="419" spans="1:9" x14ac:dyDescent="0.25">
      <c r="A419" s="35"/>
      <c r="E419" s="31"/>
      <c r="I419" s="21"/>
    </row>
    <row r="420" spans="1:9" x14ac:dyDescent="0.25">
      <c r="A420" s="35"/>
      <c r="E420" s="31"/>
      <c r="I420" s="21"/>
    </row>
    <row r="421" spans="1:9" x14ac:dyDescent="0.25">
      <c r="A421" s="35"/>
      <c r="E421" s="31"/>
      <c r="I421" s="21"/>
    </row>
    <row r="422" spans="1:9" x14ac:dyDescent="0.25">
      <c r="A422" s="35"/>
      <c r="E422" s="31"/>
      <c r="I422" s="21"/>
    </row>
    <row r="423" spans="1:9" x14ac:dyDescent="0.25">
      <c r="A423" s="35"/>
      <c r="E423" s="31"/>
      <c r="I423" s="21"/>
    </row>
    <row r="424" spans="1:9" x14ac:dyDescent="0.25">
      <c r="A424" s="35"/>
      <c r="E424" s="31"/>
      <c r="I424" s="21"/>
    </row>
    <row r="425" spans="1:9" x14ac:dyDescent="0.25">
      <c r="A425" s="35"/>
      <c r="E425" s="31"/>
      <c r="I425" s="21"/>
    </row>
    <row r="426" spans="1:9" x14ac:dyDescent="0.25">
      <c r="A426" s="35"/>
      <c r="E426" s="31"/>
      <c r="I426" s="21"/>
    </row>
    <row r="427" spans="1:9" x14ac:dyDescent="0.25">
      <c r="A427" s="35"/>
      <c r="E427" s="31"/>
      <c r="I427" s="21"/>
    </row>
    <row r="428" spans="1:9" x14ac:dyDescent="0.25">
      <c r="A428" s="35"/>
      <c r="E428" s="31"/>
      <c r="I428" s="21"/>
    </row>
    <row r="429" spans="1:9" x14ac:dyDescent="0.25">
      <c r="A429" s="35"/>
      <c r="E429" s="31"/>
      <c r="I429" s="21"/>
    </row>
    <row r="430" spans="1:9" x14ac:dyDescent="0.25">
      <c r="A430" s="35"/>
      <c r="E430" s="31"/>
      <c r="I430" s="21"/>
    </row>
    <row r="431" spans="1:9" x14ac:dyDescent="0.25">
      <c r="A431" s="35"/>
      <c r="E431" s="31"/>
      <c r="I431" s="21"/>
    </row>
    <row r="432" spans="1:9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5"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2024-12-27T07:04:28Z</cp:lastPrinted>
  <dcterms:created xsi:type="dcterms:W3CDTF">2006-11-09T04:14:19Z</dcterms:created>
  <dcterms:modified xsi:type="dcterms:W3CDTF">2024-12-27T07:16:07Z</dcterms:modified>
</cp:coreProperties>
</file>