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62 от 05.02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F4" i="1" l="1"/>
  <c r="I76" i="1" l="1"/>
  <c r="I24" i="1"/>
  <c r="I390" i="1" l="1"/>
  <c r="I343" i="1"/>
  <c r="I32" i="1" l="1"/>
  <c r="I143" i="1" l="1"/>
  <c r="I188" i="1"/>
  <c r="I289" i="1" l="1"/>
  <c r="I281" i="1" l="1"/>
  <c r="I251" i="1" l="1"/>
  <c r="I9" i="1" l="1"/>
  <c r="I150" i="1" l="1"/>
  <c r="I155" i="1"/>
  <c r="I355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I40" i="1"/>
  <c r="I39" i="1" s="1"/>
  <c r="G40" i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<sst xmlns="http://schemas.openxmlformats.org/spreadsheetml/2006/main" count="2121" uniqueCount="371">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</sst>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9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05.02.2025 года № 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F5" sqref="F5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36.109375" customWidth="1"/>
    <col min="13" max="13" width="13.109375" customWidth="1"/>
  </cols>
  <sheetData>
    <row r="1" spans="1:11" ht="15.6" x14ac:dyDescent="0.25">
      <c r="A1" s="7"/>
      <c r="B1" s="7"/>
      <c r="C1" s="7"/>
      <c r="D1" s="7"/>
      <c r="E1" s="7"/>
      <c r="F1" s="4" t="s">
        <v>370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05.02.2025 года № 62</v>
      </c>
      <c r="G4" s="7"/>
      <c r="H4" s="7"/>
      <c r="I4" s="7"/>
      <c r="J4" s="4" t="s">
        <v>263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140" t="s">
        <v>248</v>
      </c>
      <c r="B6" s="140"/>
      <c r="C6" s="140"/>
      <c r="D6" s="140"/>
      <c r="E6" s="140"/>
      <c r="F6" s="140"/>
      <c r="G6" s="140"/>
      <c r="H6" s="140"/>
      <c r="I6" s="140"/>
      <c r="J6" s="44"/>
      <c r="K6" s="44"/>
    </row>
    <row r="7" spans="1:11" ht="15.6" x14ac:dyDescent="0.25">
      <c r="A7" s="141" t="s">
        <v>24</v>
      </c>
      <c r="B7" s="141"/>
      <c r="C7" s="141"/>
      <c r="D7" s="141"/>
      <c r="E7" s="141"/>
      <c r="F7" s="141"/>
      <c r="G7" s="141"/>
      <c r="H7" s="141"/>
      <c r="I7" s="141"/>
      <c r="J7" s="44"/>
      <c r="K7" s="44"/>
    </row>
    <row r="8" spans="1:11" ht="15.6" x14ac:dyDescent="0.25">
      <c r="A8" s="141" t="s">
        <v>11</v>
      </c>
      <c r="B8" s="141"/>
      <c r="C8" s="141"/>
      <c r="D8" s="141"/>
      <c r="E8" s="141"/>
      <c r="F8" s="141"/>
      <c r="G8" s="141"/>
      <c r="H8" s="141"/>
      <c r="I8" s="141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59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146" t="s">
        <v>364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3" spans="1:11" x14ac:dyDescent="0.25">
      <c r="A13" s="147" t="s">
        <v>124</v>
      </c>
      <c r="B13" s="143" t="s">
        <v>21</v>
      </c>
      <c r="C13" s="143" t="s">
        <v>35</v>
      </c>
      <c r="D13" s="143" t="s">
        <v>0</v>
      </c>
      <c r="E13" s="143" t="s">
        <v>1</v>
      </c>
      <c r="F13" s="143" t="s">
        <v>2</v>
      </c>
      <c r="G13" s="148" t="s">
        <v>109</v>
      </c>
      <c r="H13" s="148" t="s">
        <v>100</v>
      </c>
      <c r="I13" s="145" t="s">
        <v>188</v>
      </c>
      <c r="J13" s="144" t="s">
        <v>26</v>
      </c>
      <c r="K13" s="144"/>
    </row>
    <row r="14" spans="1:11" ht="27" customHeight="1" x14ac:dyDescent="0.25">
      <c r="A14" s="145"/>
      <c r="B14" s="143"/>
      <c r="C14" s="143"/>
      <c r="D14" s="143"/>
      <c r="E14" s="143"/>
      <c r="F14" s="143"/>
      <c r="G14" s="148"/>
      <c r="H14" s="148"/>
      <c r="I14" s="145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5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I18+I26++I65+I58</f>
        <v>14377227.4</v>
      </c>
      <c r="J17" s="8"/>
      <c r="K17" s="8"/>
      <c r="L17" s="13"/>
    </row>
    <row r="18" spans="1:12" ht="20.399999999999999" x14ac:dyDescent="0.25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2197140.6799999997</v>
      </c>
      <c r="J18" s="8"/>
      <c r="K18" s="8"/>
      <c r="L18" s="15"/>
    </row>
    <row r="19" spans="1:12" ht="22.2" customHeight="1" x14ac:dyDescent="0.25">
      <c r="A19" s="94" t="s">
        <v>224</v>
      </c>
      <c r="B19" s="95" t="s">
        <v>40</v>
      </c>
      <c r="C19" s="96" t="s">
        <v>5</v>
      </c>
      <c r="D19" s="96" t="s">
        <v>6</v>
      </c>
      <c r="E19" s="97" t="s">
        <v>143</v>
      </c>
      <c r="F19" s="98"/>
      <c r="G19" s="99">
        <f>G21</f>
        <v>0</v>
      </c>
      <c r="H19" s="99">
        <f>H21</f>
        <v>0</v>
      </c>
      <c r="I19" s="99">
        <f>I21</f>
        <v>2197140.6799999997</v>
      </c>
      <c r="J19" s="9"/>
      <c r="K19" s="9"/>
    </row>
    <row r="20" spans="1:12" x14ac:dyDescent="0.25">
      <c r="A20" s="3" t="s">
        <v>264</v>
      </c>
      <c r="B20" s="18" t="s">
        <v>40</v>
      </c>
      <c r="C20" s="18" t="s">
        <v>5</v>
      </c>
      <c r="D20" s="18" t="s">
        <v>6</v>
      </c>
      <c r="E20" s="26" t="s">
        <v>265</v>
      </c>
      <c r="F20" s="22"/>
      <c r="G20" s="9"/>
      <c r="H20" s="9"/>
      <c r="I20" s="9">
        <f>I21</f>
        <v>2197140.6799999997</v>
      </c>
      <c r="J20" s="9"/>
      <c r="K20" s="9"/>
    </row>
    <row r="21" spans="1:12" ht="21.75" customHeight="1" x14ac:dyDescent="0.25">
      <c r="A21" s="3" t="s">
        <v>351</v>
      </c>
      <c r="B21" s="18" t="s">
        <v>40</v>
      </c>
      <c r="C21" s="19" t="s">
        <v>5</v>
      </c>
      <c r="D21" s="19" t="s">
        <v>6</v>
      </c>
      <c r="E21" s="26" t="s">
        <v>267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268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268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268</v>
      </c>
      <c r="F24" s="20" t="s">
        <v>68</v>
      </c>
      <c r="G24" s="9">
        <f t="shared" si="0"/>
        <v>0</v>
      </c>
      <c r="H24" s="9">
        <f t="shared" si="0"/>
        <v>0</v>
      </c>
      <c r="I24" s="121">
        <f>2630264-937688.89+504565.57</f>
        <v>2197140.6799999997</v>
      </c>
      <c r="J24" s="9"/>
      <c r="K24" s="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I27+I42</f>
        <v>11657485.720000001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11657485.720000001</v>
      </c>
      <c r="J27" s="9"/>
      <c r="K27" s="9"/>
    </row>
    <row r="28" spans="1:12" x14ac:dyDescent="0.25">
      <c r="A28" s="3" t="s">
        <v>264</v>
      </c>
      <c r="B28" s="18" t="s">
        <v>40</v>
      </c>
      <c r="C28" s="18" t="s">
        <v>5</v>
      </c>
      <c r="D28" s="18" t="s">
        <v>7</v>
      </c>
      <c r="E28" s="26" t="s">
        <v>265</v>
      </c>
      <c r="F28" s="22"/>
      <c r="G28" s="9"/>
      <c r="H28" s="9"/>
      <c r="I28" s="9">
        <f>I29</f>
        <v>11657485.720000001</v>
      </c>
      <c r="J28" s="9"/>
      <c r="K28" s="9"/>
    </row>
    <row r="29" spans="1:12" ht="20.399999999999999" x14ac:dyDescent="0.25">
      <c r="A29" s="3" t="s">
        <v>351</v>
      </c>
      <c r="B29" s="18" t="s">
        <v>40</v>
      </c>
      <c r="C29" s="19" t="s">
        <v>5</v>
      </c>
      <c r="D29" s="19" t="s">
        <v>7</v>
      </c>
      <c r="E29" s="26" t="s">
        <v>267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11657485.720000001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269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11347485.720000001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269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269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f>11890000-1138200</f>
        <v>10751800</v>
      </c>
      <c r="J32" s="9"/>
      <c r="K32" s="9"/>
    </row>
    <row r="33" spans="1:11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269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595685.72</v>
      </c>
      <c r="J33" s="9"/>
      <c r="K33" s="9"/>
    </row>
    <row r="34" spans="1:11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269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v>595685.72</v>
      </c>
      <c r="J34" s="9"/>
      <c r="K34" s="9"/>
    </row>
    <row r="35" spans="1:11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270</v>
      </c>
      <c r="F35" s="23"/>
      <c r="G35" s="9"/>
      <c r="H35" s="9"/>
      <c r="I35" s="9">
        <f>I36</f>
        <v>310000</v>
      </c>
      <c r="J35" s="9"/>
      <c r="K35" s="9"/>
    </row>
    <row r="36" spans="1:11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270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1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270</v>
      </c>
      <c r="F37" s="23" t="s">
        <v>68</v>
      </c>
      <c r="G37" s="9" t="e">
        <f>#REF!</f>
        <v>#REF!</v>
      </c>
      <c r="H37" s="9" t="e">
        <f>#REF!</f>
        <v>#REF!</v>
      </c>
      <c r="I37" s="121">
        <v>310000</v>
      </c>
      <c r="J37" s="9"/>
      <c r="K37" s="9"/>
    </row>
    <row r="38" spans="1:11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0</v>
      </c>
      <c r="J38" s="9"/>
      <c r="K38" s="9"/>
    </row>
    <row r="39" spans="1:11" ht="51" hidden="1" x14ac:dyDescent="0.25">
      <c r="A39" s="32" t="s">
        <v>363</v>
      </c>
      <c r="B39" s="18" t="s">
        <v>40</v>
      </c>
      <c r="C39" s="18" t="s">
        <v>5</v>
      </c>
      <c r="D39" s="18" t="s">
        <v>7</v>
      </c>
      <c r="E39" s="26" t="s">
        <v>362</v>
      </c>
      <c r="F39" s="23"/>
      <c r="G39" s="9"/>
      <c r="H39" s="9"/>
      <c r="I39" s="9">
        <f>I40</f>
        <v>0</v>
      </c>
      <c r="J39" s="9"/>
      <c r="K39" s="9"/>
    </row>
    <row r="40" spans="1:11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362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1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362</v>
      </c>
      <c r="F41" s="23" t="s">
        <v>68</v>
      </c>
      <c r="G41" s="9" t="e">
        <f>#REF!</f>
        <v>#REF!</v>
      </c>
      <c r="H41" s="9" t="e">
        <f>#REF!</f>
        <v>#REF!</v>
      </c>
      <c r="I41" s="121">
        <v>0</v>
      </c>
      <c r="J41" s="9"/>
      <c r="K41" s="9"/>
    </row>
    <row r="42" spans="1:11" hidden="1" x14ac:dyDescent="0.25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1" ht="20.399999999999999" hidden="1" x14ac:dyDescent="0.25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1" hidden="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1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1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21">
        <v>0</v>
      </c>
      <c r="J46" s="9"/>
      <c r="K46" s="9"/>
    </row>
    <row r="47" spans="1:11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5">
      <c r="A49" s="3" t="s">
        <v>264</v>
      </c>
      <c r="B49" s="18" t="s">
        <v>40</v>
      </c>
      <c r="C49" s="18" t="s">
        <v>5</v>
      </c>
      <c r="D49" s="18" t="s">
        <v>34</v>
      </c>
      <c r="E49" s="26" t="s">
        <v>265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271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271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271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5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0.399999999999999" x14ac:dyDescent="0.25">
      <c r="A59" s="3" t="s">
        <v>343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5">
      <c r="A60" s="3" t="s">
        <v>264</v>
      </c>
      <c r="B60" s="18" t="s">
        <v>40</v>
      </c>
      <c r="C60" s="18" t="s">
        <v>5</v>
      </c>
      <c r="D60" s="18" t="s">
        <v>39</v>
      </c>
      <c r="E60" s="26" t="s">
        <v>272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x14ac:dyDescent="0.25">
      <c r="A61" s="3" t="s">
        <v>274</v>
      </c>
      <c r="B61" s="18" t="s">
        <v>40</v>
      </c>
      <c r="C61" s="19" t="s">
        <v>5</v>
      </c>
      <c r="D61" s="19" t="s">
        <v>39</v>
      </c>
      <c r="E61" s="26" t="s">
        <v>273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353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353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353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5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488601</v>
      </c>
      <c r="J65" s="8"/>
      <c r="K65" s="8"/>
    </row>
    <row r="66" spans="1:12" ht="20.399999999999999" x14ac:dyDescent="0.25">
      <c r="A66" s="3" t="s">
        <v>344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488601</v>
      </c>
      <c r="J66" s="9"/>
      <c r="K66" s="9"/>
    </row>
    <row r="67" spans="1:12" x14ac:dyDescent="0.25">
      <c r="A67" s="3" t="s">
        <v>264</v>
      </c>
      <c r="B67" s="18" t="s">
        <v>40</v>
      </c>
      <c r="C67" s="18" t="s">
        <v>5</v>
      </c>
      <c r="D67" s="18" t="s">
        <v>37</v>
      </c>
      <c r="E67" s="26" t="s">
        <v>284</v>
      </c>
      <c r="F67" s="22"/>
      <c r="G67" s="9"/>
      <c r="H67" s="9"/>
      <c r="I67" s="9">
        <f>I68</f>
        <v>488601</v>
      </c>
      <c r="J67" s="9"/>
      <c r="K67" s="9"/>
    </row>
    <row r="68" spans="1:12" x14ac:dyDescent="0.25">
      <c r="A68" s="3" t="s">
        <v>275</v>
      </c>
      <c r="B68" s="18" t="s">
        <v>40</v>
      </c>
      <c r="C68" s="19" t="s">
        <v>5</v>
      </c>
      <c r="D68" s="19" t="s">
        <v>37</v>
      </c>
      <c r="E68" s="26" t="s">
        <v>285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488601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286</v>
      </c>
      <c r="F69" s="20"/>
      <c r="G69" s="9">
        <f t="shared" si="8"/>
        <v>0</v>
      </c>
      <c r="H69" s="9">
        <f t="shared" si="8"/>
        <v>0</v>
      </c>
      <c r="I69" s="9">
        <f>I70+I74+I72</f>
        <v>488601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286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406000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286</v>
      </c>
      <c r="F71" s="20" t="s">
        <v>48</v>
      </c>
      <c r="G71" s="9">
        <f>G73</f>
        <v>0</v>
      </c>
      <c r="H71" s="9">
        <f>H73</f>
        <v>0</v>
      </c>
      <c r="I71" s="121">
        <v>406000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286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286</v>
      </c>
      <c r="F73" s="23" t="s">
        <v>81</v>
      </c>
      <c r="G73" s="9"/>
      <c r="H73" s="9"/>
      <c r="I73" s="139">
        <v>64001</v>
      </c>
      <c r="J73" s="9"/>
      <c r="K73" s="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286</v>
      </c>
      <c r="F74" s="23" t="s">
        <v>52</v>
      </c>
      <c r="G74" s="9">
        <f>G75</f>
        <v>0</v>
      </c>
      <c r="H74" s="9">
        <f>H75</f>
        <v>0</v>
      </c>
      <c r="I74" s="9">
        <f>I75+I76</f>
        <v>18600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286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286</v>
      </c>
      <c r="F76" s="23" t="s">
        <v>54</v>
      </c>
      <c r="G76" s="9"/>
      <c r="H76" s="9"/>
      <c r="I76" s="121">
        <f>2100+16500</f>
        <v>18600</v>
      </c>
      <c r="J76" s="9"/>
      <c r="K76" s="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hidden="1" customHeight="1" x14ac:dyDescent="0.25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0</v>
      </c>
      <c r="J99" s="9"/>
      <c r="K99" s="9"/>
    </row>
    <row r="100" spans="1:12" ht="20.399999999999999" hidden="1" x14ac:dyDescent="0.25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0</v>
      </c>
      <c r="J100" s="9"/>
      <c r="K100" s="9"/>
    </row>
    <row r="101" spans="1:12" hidden="1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0</v>
      </c>
      <c r="J101" s="9"/>
      <c r="K101" s="9"/>
    </row>
    <row r="102" spans="1:12" hidden="1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0</v>
      </c>
      <c r="J102" s="9"/>
      <c r="K102" s="9"/>
    </row>
    <row r="103" spans="1:12" hidden="1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21">
        <v>0</v>
      </c>
      <c r="J103" s="9"/>
      <c r="K103" s="9"/>
    </row>
    <row r="104" spans="1:12" x14ac:dyDescent="0.25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856600</v>
      </c>
      <c r="J104" s="8">
        <f t="shared" si="14"/>
        <v>856600</v>
      </c>
      <c r="K104" s="8"/>
    </row>
    <row r="105" spans="1:12" x14ac:dyDescent="0.25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94" t="s">
        <v>224</v>
      </c>
      <c r="B106" s="95" t="s">
        <v>40</v>
      </c>
      <c r="C106" s="96" t="s">
        <v>6</v>
      </c>
      <c r="D106" s="96" t="s">
        <v>18</v>
      </c>
      <c r="E106" s="97" t="s">
        <v>143</v>
      </c>
      <c r="F106" s="98"/>
      <c r="G106" s="99" t="e">
        <f>G113+G115</f>
        <v>#REF!</v>
      </c>
      <c r="H106" s="99" t="e">
        <f>H113+H115</f>
        <v>#REF!</v>
      </c>
      <c r="I106" s="99">
        <f>I107</f>
        <v>856600</v>
      </c>
      <c r="J106" s="9">
        <f>J113+J115</f>
        <v>856600</v>
      </c>
      <c r="K106" s="9"/>
      <c r="L106" s="142"/>
    </row>
    <row r="107" spans="1:12" x14ac:dyDescent="0.25">
      <c r="A107" s="3" t="s">
        <v>264</v>
      </c>
      <c r="B107" s="18" t="s">
        <v>40</v>
      </c>
      <c r="C107" s="18" t="s">
        <v>6</v>
      </c>
      <c r="D107" s="18" t="s">
        <v>18</v>
      </c>
      <c r="E107" s="26" t="s">
        <v>265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142"/>
    </row>
    <row r="108" spans="1:12" ht="20.399999999999999" x14ac:dyDescent="0.25">
      <c r="A108" s="3" t="s">
        <v>351</v>
      </c>
      <c r="B108" s="18" t="s">
        <v>40</v>
      </c>
      <c r="C108" s="18" t="s">
        <v>6</v>
      </c>
      <c r="D108" s="18" t="s">
        <v>18</v>
      </c>
      <c r="E108" s="26" t="s">
        <v>267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142"/>
    </row>
    <row r="109" spans="1:12" hidden="1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269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2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288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269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287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287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287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287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287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287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5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758579.92999999993</v>
      </c>
      <c r="J118" s="11">
        <f>J125</f>
        <v>52309.75</v>
      </c>
      <c r="K118" s="11">
        <f>K119+K137+K125+K144</f>
        <v>19608.87</v>
      </c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71918.62</v>
      </c>
      <c r="J125" s="9">
        <f>J126</f>
        <v>52309.75</v>
      </c>
      <c r="K125" s="9">
        <f>K128</f>
        <v>19608.87</v>
      </c>
    </row>
    <row r="126" spans="1:22" ht="20.399999999999999" x14ac:dyDescent="0.25">
      <c r="A126" s="94" t="s">
        <v>224</v>
      </c>
      <c r="B126" s="95" t="s">
        <v>40</v>
      </c>
      <c r="C126" s="96" t="s">
        <v>18</v>
      </c>
      <c r="D126" s="96" t="s">
        <v>7</v>
      </c>
      <c r="E126" s="97" t="s">
        <v>143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71918.62</v>
      </c>
      <c r="J126" s="9">
        <f>J128</f>
        <v>52309.75</v>
      </c>
      <c r="K126" s="9">
        <f>K128</f>
        <v>19608.87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5">
      <c r="A127" s="3" t="s">
        <v>264</v>
      </c>
      <c r="B127" s="18" t="s">
        <v>40</v>
      </c>
      <c r="C127" s="18" t="s">
        <v>18</v>
      </c>
      <c r="D127" s="18" t="s">
        <v>7</v>
      </c>
      <c r="E127" s="26" t="s">
        <v>265</v>
      </c>
      <c r="F127" s="22"/>
      <c r="G127" s="9"/>
      <c r="H127" s="9"/>
      <c r="I127" s="9">
        <f>I128</f>
        <v>71918.62</v>
      </c>
      <c r="J127" s="9">
        <f t="shared" ref="J127:K127" si="19">J128</f>
        <v>52309.75</v>
      </c>
      <c r="K127" s="9">
        <f t="shared" si="19"/>
        <v>19608.87</v>
      </c>
    </row>
    <row r="128" spans="1:22" ht="20.399999999999999" x14ac:dyDescent="0.25">
      <c r="A128" s="3" t="s">
        <v>266</v>
      </c>
      <c r="B128" s="18" t="s">
        <v>40</v>
      </c>
      <c r="C128" s="19" t="s">
        <v>18</v>
      </c>
      <c r="D128" s="19" t="s">
        <v>7</v>
      </c>
      <c r="E128" s="26" t="s">
        <v>267</v>
      </c>
      <c r="F128" s="20"/>
      <c r="G128" s="9" t="e">
        <f>G134</f>
        <v>#REF!</v>
      </c>
      <c r="H128" s="9" t="e">
        <f>H134</f>
        <v>#REF!</v>
      </c>
      <c r="I128" s="9">
        <f>I134+I129</f>
        <v>71918.62</v>
      </c>
      <c r="J128" s="9">
        <f>J129</f>
        <v>52309.75</v>
      </c>
      <c r="K128" s="9">
        <f>K134</f>
        <v>19608.87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289</v>
      </c>
      <c r="F129" s="20"/>
      <c r="G129" s="9" t="e">
        <f>G134</f>
        <v>#REF!</v>
      </c>
      <c r="H129" s="9" t="e">
        <f>H134</f>
        <v>#REF!</v>
      </c>
      <c r="I129" s="9">
        <f>I133+I130</f>
        <v>52309.75</v>
      </c>
      <c r="J129" s="9">
        <f>J132+J130</f>
        <v>52309.75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289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289</v>
      </c>
      <c r="F131" s="20" t="s">
        <v>68</v>
      </c>
      <c r="G131" s="9" t="e">
        <f>G132+G133</f>
        <v>#REF!</v>
      </c>
      <c r="H131" s="9" t="e">
        <f>H132+H133</f>
        <v>#REF!</v>
      </c>
      <c r="I131" s="121">
        <v>52309.75</v>
      </c>
      <c r="J131" s="9">
        <f>I131</f>
        <v>52309.75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2" hidden="1" customHeight="1" x14ac:dyDescent="0.25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289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0</v>
      </c>
      <c r="J132" s="9">
        <f>J133</f>
        <v>0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0.399999999999999" hidden="1" x14ac:dyDescent="0.25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289</v>
      </c>
      <c r="F133" s="20" t="s">
        <v>48</v>
      </c>
      <c r="G133" s="9" t="e">
        <f>G134</f>
        <v>#REF!</v>
      </c>
      <c r="H133" s="9" t="e">
        <f>H134</f>
        <v>#REF!</v>
      </c>
      <c r="I133" s="121">
        <v>0</v>
      </c>
      <c r="J133" s="9">
        <f>I133</f>
        <v>0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0.6" x14ac:dyDescent="0.25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290</v>
      </c>
      <c r="F134" s="20"/>
      <c r="G134" s="9" t="e">
        <f>#REF!</f>
        <v>#REF!</v>
      </c>
      <c r="H134" s="9" t="e">
        <f>#REF!</f>
        <v>#REF!</v>
      </c>
      <c r="I134" s="9">
        <f>I136</f>
        <v>19608.87</v>
      </c>
      <c r="J134" s="9"/>
      <c r="K134" s="9">
        <f>K135</f>
        <v>19608.87</v>
      </c>
    </row>
    <row r="135" spans="1:22" ht="12.6" customHeight="1" x14ac:dyDescent="0.25">
      <c r="A135" s="32" t="s">
        <v>43</v>
      </c>
      <c r="B135" s="18" t="s">
        <v>40</v>
      </c>
      <c r="C135" s="19" t="s">
        <v>18</v>
      </c>
      <c r="D135" s="19" t="s">
        <v>7</v>
      </c>
      <c r="E135" s="26" t="s">
        <v>290</v>
      </c>
      <c r="F135" s="23" t="s">
        <v>44</v>
      </c>
      <c r="G135" s="9" t="e">
        <f>G136</f>
        <v>#REF!</v>
      </c>
      <c r="H135" s="9" t="e">
        <f>H136</f>
        <v>#REF!</v>
      </c>
      <c r="I135" s="9">
        <f>I136</f>
        <v>19608.87</v>
      </c>
      <c r="J135" s="9"/>
      <c r="K135" s="9">
        <f>K136</f>
        <v>19608.87</v>
      </c>
    </row>
    <row r="136" spans="1:22" x14ac:dyDescent="0.25">
      <c r="A136" s="32" t="s">
        <v>70</v>
      </c>
      <c r="B136" s="18" t="s">
        <v>40</v>
      </c>
      <c r="C136" s="19" t="s">
        <v>18</v>
      </c>
      <c r="D136" s="19" t="s">
        <v>7</v>
      </c>
      <c r="E136" s="26" t="s">
        <v>290</v>
      </c>
      <c r="F136" s="23" t="s">
        <v>68</v>
      </c>
      <c r="G136" s="9" t="e">
        <f>#REF!</f>
        <v>#REF!</v>
      </c>
      <c r="H136" s="9" t="e">
        <f>#REF!</f>
        <v>#REF!</v>
      </c>
      <c r="I136" s="121">
        <v>19608.87</v>
      </c>
      <c r="J136" s="9"/>
      <c r="K136" s="9">
        <f>I136</f>
        <v>19608.87</v>
      </c>
    </row>
    <row r="137" spans="1:22" ht="20.399999999999999" x14ac:dyDescent="0.25">
      <c r="A137" s="81" t="s">
        <v>249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630000</v>
      </c>
      <c r="J137" s="9"/>
      <c r="K137" s="9"/>
    </row>
    <row r="138" spans="1:22" ht="30.6" x14ac:dyDescent="0.25">
      <c r="A138" s="94" t="s">
        <v>227</v>
      </c>
      <c r="B138" s="95" t="s">
        <v>40</v>
      </c>
      <c r="C138" s="96" t="s">
        <v>18</v>
      </c>
      <c r="D138" s="95" t="s">
        <v>30</v>
      </c>
      <c r="E138" s="97" t="s">
        <v>155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630000</v>
      </c>
      <c r="J138" s="9"/>
      <c r="K138" s="9"/>
    </row>
    <row r="139" spans="1:22" x14ac:dyDescent="0.25">
      <c r="A139" s="3" t="s">
        <v>264</v>
      </c>
      <c r="B139" s="18" t="s">
        <v>40</v>
      </c>
      <c r="C139" s="18" t="s">
        <v>18</v>
      </c>
      <c r="D139" s="18" t="s">
        <v>30</v>
      </c>
      <c r="E139" s="26" t="s">
        <v>291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276</v>
      </c>
      <c r="B140" s="18" t="s">
        <v>40</v>
      </c>
      <c r="C140" s="19" t="s">
        <v>18</v>
      </c>
      <c r="D140" s="18" t="s">
        <v>30</v>
      </c>
      <c r="E140" s="26" t="s">
        <v>292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293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293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293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f>50000+580000</f>
        <v>630000</v>
      </c>
      <c r="J143" s="9"/>
      <c r="K143" s="9"/>
    </row>
    <row r="144" spans="1:22" ht="20.399999999999999" x14ac:dyDescent="0.25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56661.31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0.399999999999999" x14ac:dyDescent="0.25">
      <c r="A145" s="94" t="s">
        <v>345</v>
      </c>
      <c r="B145" s="96" t="s">
        <v>40</v>
      </c>
      <c r="C145" s="96" t="s">
        <v>18</v>
      </c>
      <c r="D145" s="96" t="s">
        <v>80</v>
      </c>
      <c r="E145" s="97" t="s">
        <v>157</v>
      </c>
      <c r="F145" s="122"/>
      <c r="G145" s="99" t="e">
        <f>G148</f>
        <v>#REF!</v>
      </c>
      <c r="H145" s="99" t="e">
        <f>H148</f>
        <v>#REF!</v>
      </c>
      <c r="I145" s="99">
        <f>I147</f>
        <v>56661.31</v>
      </c>
      <c r="J145" s="9"/>
      <c r="K145" s="9"/>
    </row>
    <row r="146" spans="1:22" x14ac:dyDescent="0.25">
      <c r="A146" s="3" t="s">
        <v>264</v>
      </c>
      <c r="B146" s="18" t="s">
        <v>40</v>
      </c>
      <c r="C146" s="18" t="s">
        <v>18</v>
      </c>
      <c r="D146" s="18" t="s">
        <v>80</v>
      </c>
      <c r="E146" s="26" t="s">
        <v>294</v>
      </c>
      <c r="F146" s="22"/>
      <c r="G146" s="9"/>
      <c r="H146" s="9"/>
      <c r="I146" s="9">
        <f>I147</f>
        <v>56661.31</v>
      </c>
      <c r="J146" s="9"/>
      <c r="K146" s="9"/>
    </row>
    <row r="147" spans="1:22" ht="21.75" customHeight="1" x14ac:dyDescent="0.25">
      <c r="A147" s="3" t="s">
        <v>277</v>
      </c>
      <c r="B147" s="19" t="s">
        <v>40</v>
      </c>
      <c r="C147" s="19" t="s">
        <v>18</v>
      </c>
      <c r="D147" s="19" t="s">
        <v>80</v>
      </c>
      <c r="E147" s="26" t="s">
        <v>295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56661.31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296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296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296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45329.03-5443.2</f>
        <v>39885.83</v>
      </c>
      <c r="J150" s="9"/>
      <c r="K150" s="9"/>
      <c r="M150" s="13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296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296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5443.2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297</v>
      </c>
      <c r="F153" s="20"/>
      <c r="G153" s="9" t="e">
        <f>G156</f>
        <v>#REF!</v>
      </c>
      <c r="H153" s="9" t="e">
        <f>H156</f>
        <v>#REF!</v>
      </c>
      <c r="I153" s="9">
        <f>I156+I154</f>
        <v>11332.28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297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9971.4800000000014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297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11332.28-1360.8</f>
        <v>9971.4800000000014</v>
      </c>
      <c r="J155" s="9"/>
      <c r="K155" s="9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297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297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1360.8</v>
      </c>
      <c r="J157" s="9"/>
      <c r="K157" s="9"/>
    </row>
    <row r="158" spans="1:22" hidden="1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298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298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298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4" ht="14.25" customHeight="1" x14ac:dyDescent="0.25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500000</v>
      </c>
      <c r="J162" s="12"/>
      <c r="K162" s="12"/>
    </row>
    <row r="163" spans="1:14" ht="20.399999999999999" x14ac:dyDescent="0.25">
      <c r="A163" s="94" t="s">
        <v>259</v>
      </c>
      <c r="B163" s="95" t="s">
        <v>40</v>
      </c>
      <c r="C163" s="96" t="s">
        <v>7</v>
      </c>
      <c r="D163" s="96" t="s">
        <v>5</v>
      </c>
      <c r="E163" s="123" t="s">
        <v>165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500000</v>
      </c>
      <c r="J163" s="9"/>
      <c r="K163" s="9"/>
    </row>
    <row r="164" spans="1:14" x14ac:dyDescent="0.25">
      <c r="A164" s="3" t="s">
        <v>264</v>
      </c>
      <c r="B164" s="18" t="s">
        <v>40</v>
      </c>
      <c r="C164" s="18" t="s">
        <v>7</v>
      </c>
      <c r="D164" s="18" t="s">
        <v>5</v>
      </c>
      <c r="E164" s="26" t="s">
        <v>299</v>
      </c>
      <c r="F164" s="22"/>
      <c r="G164" s="9"/>
      <c r="H164" s="9"/>
      <c r="I164" s="9">
        <f>I165</f>
        <v>500000</v>
      </c>
      <c r="J164" s="9"/>
      <c r="K164" s="9"/>
    </row>
    <row r="165" spans="1:14" s="13" customFormat="1" ht="19.95" customHeight="1" x14ac:dyDescent="0.25">
      <c r="A165" s="3" t="s">
        <v>278</v>
      </c>
      <c r="B165" s="18" t="s">
        <v>40</v>
      </c>
      <c r="C165" s="19" t="s">
        <v>7</v>
      </c>
      <c r="D165" s="19" t="s">
        <v>5</v>
      </c>
      <c r="E165" s="28" t="s">
        <v>300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55"/>
    </row>
    <row r="166" spans="1:14" s="13" customFormat="1" ht="20.399999999999999" hidden="1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301</v>
      </c>
      <c r="F166" s="20"/>
      <c r="G166" s="12"/>
      <c r="H166" s="12"/>
      <c r="I166" s="9">
        <f t="shared" ref="G166:I168" si="22">I167</f>
        <v>0</v>
      </c>
      <c r="J166" s="9"/>
      <c r="K166" s="9"/>
      <c r="L166" s="55"/>
    </row>
    <row r="167" spans="1:14" s="13" customFormat="1" ht="20.399999999999999" hidden="1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301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55"/>
    </row>
    <row r="168" spans="1:14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301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21">
        <v>0</v>
      </c>
      <c r="J168" s="9"/>
      <c r="K168" s="9"/>
    </row>
    <row r="169" spans="1:14" x14ac:dyDescent="0.25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302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302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302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5">
      <c r="A174" s="3" t="s">
        <v>264</v>
      </c>
      <c r="B174" s="18" t="s">
        <v>40</v>
      </c>
      <c r="C174" s="18" t="s">
        <v>7</v>
      </c>
      <c r="D174" s="18" t="s">
        <v>8</v>
      </c>
      <c r="E174" s="26" t="s">
        <v>299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0.399999999999999" hidden="1" x14ac:dyDescent="0.25">
      <c r="A175" s="3" t="s">
        <v>278</v>
      </c>
      <c r="B175" s="18" t="s">
        <v>40</v>
      </c>
      <c r="C175" s="19" t="s">
        <v>7</v>
      </c>
      <c r="D175" s="18" t="s">
        <v>8</v>
      </c>
      <c r="E175" s="28" t="s">
        <v>300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303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303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303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302</v>
      </c>
      <c r="F179" s="20"/>
      <c r="G179" s="9"/>
      <c r="H179" s="9"/>
      <c r="I179" s="9">
        <f>I180</f>
        <v>0</v>
      </c>
      <c r="J179" s="9"/>
      <c r="K179" s="9"/>
    </row>
    <row r="180" spans="1:11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302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302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5">
      <c r="A182" s="81" t="s">
        <v>101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3769889.63</v>
      </c>
      <c r="J182" s="9"/>
      <c r="K182" s="9"/>
    </row>
    <row r="183" spans="1:11" ht="20.399999999999999" x14ac:dyDescent="0.25">
      <c r="A183" s="94" t="s">
        <v>346</v>
      </c>
      <c r="B183" s="95" t="s">
        <v>40</v>
      </c>
      <c r="C183" s="96" t="s">
        <v>7</v>
      </c>
      <c r="D183" s="96" t="s">
        <v>9</v>
      </c>
      <c r="E183" s="123" t="s">
        <v>159</v>
      </c>
      <c r="F183" s="98"/>
      <c r="G183" s="99" t="e">
        <f>G187</f>
        <v>#REF!</v>
      </c>
      <c r="H183" s="99" t="e">
        <f>H187</f>
        <v>#REF!</v>
      </c>
      <c r="I183" s="99">
        <f>I186</f>
        <v>3769889.63</v>
      </c>
      <c r="J183" s="9"/>
      <c r="K183" s="9"/>
    </row>
    <row r="184" spans="1:11" x14ac:dyDescent="0.25">
      <c r="A184" s="3" t="s">
        <v>264</v>
      </c>
      <c r="B184" s="18" t="s">
        <v>40</v>
      </c>
      <c r="C184" s="18" t="s">
        <v>7</v>
      </c>
      <c r="D184" s="18" t="s">
        <v>9</v>
      </c>
      <c r="E184" s="26" t="s">
        <v>304</v>
      </c>
      <c r="F184" s="22"/>
      <c r="G184" s="9"/>
      <c r="H184" s="9"/>
      <c r="I184" s="9">
        <f>I186</f>
        <v>3769889.63</v>
      </c>
      <c r="J184" s="9"/>
      <c r="K184" s="9"/>
    </row>
    <row r="185" spans="1:11" ht="28.2" customHeight="1" x14ac:dyDescent="0.25">
      <c r="A185" s="3" t="s">
        <v>352</v>
      </c>
      <c r="B185" s="18" t="s">
        <v>40</v>
      </c>
      <c r="C185" s="19" t="s">
        <v>7</v>
      </c>
      <c r="D185" s="18" t="s">
        <v>9</v>
      </c>
      <c r="E185" s="28" t="s">
        <v>306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1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305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1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305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1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305</v>
      </c>
      <c r="F188" s="20" t="s">
        <v>48</v>
      </c>
      <c r="G188" s="9"/>
      <c r="H188" s="9" t="e">
        <f>H176</f>
        <v>#REF!</v>
      </c>
      <c r="I188" s="121">
        <f>3613000+156889.63</f>
        <v>3769889.63</v>
      </c>
      <c r="J188" s="9"/>
      <c r="K188" s="9"/>
    </row>
    <row r="189" spans="1:11" x14ac:dyDescent="0.25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220000</v>
      </c>
      <c r="J189" s="11"/>
      <c r="K189" s="11"/>
    </row>
    <row r="190" spans="1:11" ht="20.399999999999999" x14ac:dyDescent="0.25">
      <c r="A190" s="94" t="s">
        <v>347</v>
      </c>
      <c r="B190" s="95" t="s">
        <v>40</v>
      </c>
      <c r="C190" s="96" t="s">
        <v>7</v>
      </c>
      <c r="D190" s="96" t="s">
        <v>30</v>
      </c>
      <c r="E190" s="123" t="s">
        <v>160</v>
      </c>
      <c r="F190" s="122"/>
      <c r="G190" s="99" t="e">
        <f>G194</f>
        <v>#REF!</v>
      </c>
      <c r="H190" s="99" t="e">
        <f>H194</f>
        <v>#REF!</v>
      </c>
      <c r="I190" s="99">
        <f>I194</f>
        <v>220000</v>
      </c>
      <c r="J190" s="9"/>
      <c r="K190" s="9"/>
    </row>
    <row r="191" spans="1:11" x14ac:dyDescent="0.25">
      <c r="A191" s="3" t="s">
        <v>264</v>
      </c>
      <c r="B191" s="18" t="s">
        <v>40</v>
      </c>
      <c r="C191" s="18" t="s">
        <v>7</v>
      </c>
      <c r="D191" s="18" t="s">
        <v>9</v>
      </c>
      <c r="E191" s="26" t="s">
        <v>307</v>
      </c>
      <c r="F191" s="22"/>
      <c r="G191" s="9"/>
      <c r="H191" s="9"/>
      <c r="I191" s="9">
        <f>I192</f>
        <v>220000</v>
      </c>
      <c r="J191" s="9"/>
      <c r="K191" s="9"/>
    </row>
    <row r="192" spans="1:11" ht="20.399999999999999" x14ac:dyDescent="0.25">
      <c r="A192" s="3" t="s">
        <v>279</v>
      </c>
      <c r="B192" s="18" t="s">
        <v>40</v>
      </c>
      <c r="C192" s="19" t="s">
        <v>7</v>
      </c>
      <c r="D192" s="19" t="s">
        <v>30</v>
      </c>
      <c r="E192" s="28" t="s">
        <v>308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309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309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309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220000</v>
      </c>
      <c r="J195" s="1"/>
      <c r="K195" s="1"/>
    </row>
    <row r="196" spans="1:12" x14ac:dyDescent="0.25">
      <c r="A196" s="81" t="s">
        <v>239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5">
      <c r="A197" s="124" t="s">
        <v>368</v>
      </c>
      <c r="B197" s="95" t="s">
        <v>40</v>
      </c>
      <c r="C197" s="96" t="s">
        <v>7</v>
      </c>
      <c r="D197" s="96" t="s">
        <v>79</v>
      </c>
      <c r="E197" s="123" t="s">
        <v>187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5">
      <c r="A198" s="3" t="s">
        <v>264</v>
      </c>
      <c r="B198" s="18" t="s">
        <v>40</v>
      </c>
      <c r="C198" s="18" t="s">
        <v>7</v>
      </c>
      <c r="D198" s="18" t="s">
        <v>79</v>
      </c>
      <c r="E198" s="26" t="s">
        <v>310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367</v>
      </c>
      <c r="B199" s="18" t="s">
        <v>40</v>
      </c>
      <c r="C199" s="19" t="s">
        <v>7</v>
      </c>
      <c r="D199" s="19" t="s">
        <v>79</v>
      </c>
      <c r="E199" s="28" t="s">
        <v>311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312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312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312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9002748.8900000006</v>
      </c>
      <c r="J206" s="8"/>
      <c r="K206" s="8"/>
    </row>
    <row r="207" spans="1:12" ht="12.75" customHeight="1" x14ac:dyDescent="0.25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300000</v>
      </c>
      <c r="J207" s="9"/>
      <c r="K207" s="9"/>
      <c r="L207" s="13"/>
    </row>
    <row r="208" spans="1:12" ht="20.399999999999999" x14ac:dyDescent="0.25">
      <c r="A208" s="94" t="s">
        <v>344</v>
      </c>
      <c r="B208" s="95" t="s">
        <v>40</v>
      </c>
      <c r="C208" s="95" t="s">
        <v>8</v>
      </c>
      <c r="D208" s="95" t="s">
        <v>5</v>
      </c>
      <c r="E208" s="97" t="s">
        <v>150</v>
      </c>
      <c r="F208" s="125"/>
      <c r="G208" s="99"/>
      <c r="H208" s="99"/>
      <c r="I208" s="99">
        <f>I211</f>
        <v>100000</v>
      </c>
      <c r="J208" s="9"/>
      <c r="K208" s="9"/>
    </row>
    <row r="209" spans="1:14" x14ac:dyDescent="0.25">
      <c r="A209" s="3" t="s">
        <v>264</v>
      </c>
      <c r="B209" s="18" t="s">
        <v>40</v>
      </c>
      <c r="C209" s="18" t="s">
        <v>8</v>
      </c>
      <c r="D209" s="18" t="s">
        <v>5</v>
      </c>
      <c r="E209" s="26" t="s">
        <v>284</v>
      </c>
      <c r="F209" s="22"/>
      <c r="G209" s="9"/>
      <c r="H209" s="9"/>
      <c r="I209" s="9">
        <f>I210</f>
        <v>100000</v>
      </c>
      <c r="J209" s="9"/>
      <c r="K209" s="9"/>
    </row>
    <row r="210" spans="1:14" ht="15" customHeight="1" x14ac:dyDescent="0.25">
      <c r="A210" s="3" t="s">
        <v>275</v>
      </c>
      <c r="B210" s="18" t="s">
        <v>40</v>
      </c>
      <c r="C210" s="18" t="s">
        <v>8</v>
      </c>
      <c r="D210" s="18" t="s">
        <v>5</v>
      </c>
      <c r="E210" s="42" t="s">
        <v>285</v>
      </c>
      <c r="F210" s="23"/>
      <c r="G210" s="9"/>
      <c r="H210" s="9"/>
      <c r="I210" s="9">
        <f>I211</f>
        <v>100000</v>
      </c>
      <c r="J210" s="9"/>
      <c r="K210" s="9"/>
      <c r="L210" s="15"/>
      <c r="N210" s="13"/>
    </row>
    <row r="211" spans="1:14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286</v>
      </c>
      <c r="F211" s="23"/>
      <c r="G211" s="9"/>
      <c r="H211" s="9"/>
      <c r="I211" s="9">
        <f>I212+I215+I217</f>
        <v>100000</v>
      </c>
      <c r="J211" s="9"/>
      <c r="K211" s="9"/>
    </row>
    <row r="212" spans="1:14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286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  <c r="L212" s="58"/>
    </row>
    <row r="213" spans="1:14" ht="21.6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286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v>100000</v>
      </c>
      <c r="J213" s="9"/>
      <c r="K213" s="9"/>
    </row>
    <row r="214" spans="1:14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286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4" ht="14.25" hidden="1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286</v>
      </c>
      <c r="F215" s="23" t="s">
        <v>81</v>
      </c>
      <c r="G215" s="9"/>
      <c r="H215" s="9"/>
      <c r="I215" s="121">
        <v>0</v>
      </c>
      <c r="J215" s="9"/>
      <c r="K215" s="9"/>
    </row>
    <row r="216" spans="1:14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286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286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5">
      <c r="A218" s="94" t="s">
        <v>348</v>
      </c>
      <c r="B218" s="95" t="s">
        <v>40</v>
      </c>
      <c r="C218" s="96" t="s">
        <v>8</v>
      </c>
      <c r="D218" s="96" t="s">
        <v>5</v>
      </c>
      <c r="E218" s="97" t="s">
        <v>161</v>
      </c>
      <c r="F218" s="122"/>
      <c r="G218" s="99"/>
      <c r="H218" s="99"/>
      <c r="I218" s="99">
        <f>I220</f>
        <v>200000</v>
      </c>
      <c r="J218" s="9"/>
      <c r="K218" s="9"/>
    </row>
    <row r="219" spans="1:14" s="13" customFormat="1" ht="14.25" customHeight="1" x14ac:dyDescent="0.25">
      <c r="A219" s="3" t="s">
        <v>264</v>
      </c>
      <c r="B219" s="18" t="s">
        <v>40</v>
      </c>
      <c r="C219" s="18" t="s">
        <v>8</v>
      </c>
      <c r="D219" s="18" t="s">
        <v>5</v>
      </c>
      <c r="E219" s="26" t="s">
        <v>313</v>
      </c>
      <c r="F219" s="22"/>
      <c r="G219" s="9"/>
      <c r="H219" s="9"/>
      <c r="I219" s="9">
        <f>I220</f>
        <v>200000</v>
      </c>
      <c r="J219" s="9"/>
      <c r="K219" s="9"/>
    </row>
    <row r="220" spans="1:14" s="13" customFormat="1" ht="20.399999999999999" x14ac:dyDescent="0.25">
      <c r="A220" s="3" t="s">
        <v>280</v>
      </c>
      <c r="B220" s="18" t="s">
        <v>40</v>
      </c>
      <c r="C220" s="19" t="s">
        <v>8</v>
      </c>
      <c r="D220" s="19" t="s">
        <v>5</v>
      </c>
      <c r="E220" s="42" t="s">
        <v>314</v>
      </c>
      <c r="F220" s="20"/>
      <c r="G220" s="9"/>
      <c r="H220" s="9"/>
      <c r="I220" s="9">
        <f>I221</f>
        <v>200000</v>
      </c>
      <c r="J220" s="9"/>
      <c r="K220" s="9"/>
    </row>
    <row r="221" spans="1:14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315</v>
      </c>
      <c r="F221" s="20"/>
      <c r="G221" s="9"/>
      <c r="H221" s="9"/>
      <c r="I221" s="9">
        <f>I222</f>
        <v>200000</v>
      </c>
      <c r="J221" s="9"/>
      <c r="K221" s="9"/>
    </row>
    <row r="222" spans="1:14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315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200000</v>
      </c>
      <c r="J222" s="9"/>
      <c r="K222" s="9"/>
    </row>
    <row r="223" spans="1:14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315</v>
      </c>
      <c r="F223" s="20" t="s">
        <v>48</v>
      </c>
      <c r="G223" s="9">
        <f>G224</f>
        <v>0</v>
      </c>
      <c r="H223" s="9">
        <f>H224</f>
        <v>0</v>
      </c>
      <c r="I223" s="121">
        <v>200000</v>
      </c>
      <c r="J223" s="9"/>
      <c r="K223" s="9"/>
    </row>
    <row r="224" spans="1:14" s="13" customFormat="1" ht="22.5" hidden="1" customHeight="1" x14ac:dyDescent="0.25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5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5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I238+I246+I254+I284</f>
        <v>8702748.8900000006</v>
      </c>
      <c r="J237" s="8"/>
      <c r="K237" s="8"/>
    </row>
    <row r="238" spans="1:12" ht="20.399999999999999" x14ac:dyDescent="0.25">
      <c r="A238" s="94" t="s">
        <v>344</v>
      </c>
      <c r="B238" s="95" t="s">
        <v>40</v>
      </c>
      <c r="C238" s="96" t="s">
        <v>8</v>
      </c>
      <c r="D238" s="96" t="s">
        <v>18</v>
      </c>
      <c r="E238" s="123" t="s">
        <v>150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550000</v>
      </c>
      <c r="J238" s="9"/>
      <c r="K238" s="9"/>
    </row>
    <row r="239" spans="1:12" x14ac:dyDescent="0.25">
      <c r="A239" s="3" t="s">
        <v>264</v>
      </c>
      <c r="B239" s="18" t="s">
        <v>40</v>
      </c>
      <c r="C239" s="18" t="s">
        <v>8</v>
      </c>
      <c r="D239" s="18" t="s">
        <v>18</v>
      </c>
      <c r="E239" s="26" t="s">
        <v>284</v>
      </c>
      <c r="F239" s="22"/>
      <c r="G239" s="9"/>
      <c r="H239" s="9"/>
      <c r="I239" s="9">
        <f>I240</f>
        <v>550000</v>
      </c>
      <c r="J239" s="9"/>
      <c r="K239" s="9"/>
    </row>
    <row r="240" spans="1:12" x14ac:dyDescent="0.25">
      <c r="A240" s="3" t="s">
        <v>275</v>
      </c>
      <c r="B240" s="18" t="s">
        <v>40</v>
      </c>
      <c r="C240" s="19" t="s">
        <v>8</v>
      </c>
      <c r="D240" s="19" t="s">
        <v>18</v>
      </c>
      <c r="E240" s="42" t="s">
        <v>285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550000</v>
      </c>
      <c r="J240" s="9"/>
      <c r="K240" s="9"/>
      <c r="L240" s="58"/>
    </row>
    <row r="241" spans="1:13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286</v>
      </c>
      <c r="F241" s="20"/>
      <c r="G241" s="9">
        <f t="shared" si="31"/>
        <v>0</v>
      </c>
      <c r="H241" s="9">
        <f t="shared" si="31"/>
        <v>0</v>
      </c>
      <c r="I241" s="9">
        <f>I242+I244</f>
        <v>550000</v>
      </c>
      <c r="J241" s="9"/>
      <c r="K241" s="9"/>
    </row>
    <row r="242" spans="1:13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286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550000</v>
      </c>
      <c r="J242" s="9"/>
      <c r="K242" s="9"/>
    </row>
    <row r="243" spans="1:13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286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550000</v>
      </c>
      <c r="J243" s="9"/>
      <c r="K243" s="9"/>
    </row>
    <row r="244" spans="1:13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286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286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0.399999999999999" x14ac:dyDescent="0.25">
      <c r="A246" s="94" t="s">
        <v>349</v>
      </c>
      <c r="B246" s="95" t="s">
        <v>40</v>
      </c>
      <c r="C246" s="95" t="s">
        <v>8</v>
      </c>
      <c r="D246" s="95" t="s">
        <v>18</v>
      </c>
      <c r="E246" s="123" t="s">
        <v>162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1835593.22</v>
      </c>
      <c r="J246" s="9"/>
      <c r="K246" s="9"/>
    </row>
    <row r="247" spans="1:13" x14ac:dyDescent="0.25">
      <c r="A247" s="3" t="s">
        <v>264</v>
      </c>
      <c r="B247" s="18" t="s">
        <v>40</v>
      </c>
      <c r="C247" s="18" t="s">
        <v>8</v>
      </c>
      <c r="D247" s="18" t="s">
        <v>18</v>
      </c>
      <c r="E247" s="26" t="s">
        <v>316</v>
      </c>
      <c r="F247" s="22"/>
      <c r="G247" s="9"/>
      <c r="H247" s="9"/>
      <c r="I247" s="9">
        <f>I248</f>
        <v>1835593.22</v>
      </c>
      <c r="J247" s="9"/>
      <c r="K247" s="9"/>
    </row>
    <row r="248" spans="1:13" ht="20.399999999999999" x14ac:dyDescent="0.25">
      <c r="A248" s="3" t="s">
        <v>281</v>
      </c>
      <c r="B248" s="18" t="s">
        <v>40</v>
      </c>
      <c r="C248" s="18" t="s">
        <v>8</v>
      </c>
      <c r="D248" s="18" t="s">
        <v>18</v>
      </c>
      <c r="E248" s="28" t="s">
        <v>317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3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318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3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318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  <c r="L250" s="15"/>
    </row>
    <row r="251" spans="1:13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318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f>1800000+35593.22</f>
        <v>1835593.22</v>
      </c>
      <c r="J251" s="9"/>
      <c r="K251" s="9"/>
    </row>
    <row r="252" spans="1:13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0.399999999999999" x14ac:dyDescent="0.25">
      <c r="A254" s="94" t="s">
        <v>259</v>
      </c>
      <c r="B254" s="95" t="s">
        <v>40</v>
      </c>
      <c r="C254" s="96" t="s">
        <v>8</v>
      </c>
      <c r="D254" s="96" t="s">
        <v>18</v>
      </c>
      <c r="E254" s="97" t="s">
        <v>165</v>
      </c>
      <c r="F254" s="122"/>
      <c r="G254" s="99" t="e">
        <f>G276+G282</f>
        <v>#REF!</v>
      </c>
      <c r="H254" s="99" t="e">
        <f>H276+H282</f>
        <v>#REF!</v>
      </c>
      <c r="I254" s="99">
        <f>I263+I255</f>
        <v>967155.67</v>
      </c>
      <c r="J254" s="9"/>
      <c r="K254" s="9"/>
    </row>
    <row r="255" spans="1:13" ht="20.399999999999999" hidden="1" x14ac:dyDescent="0.25">
      <c r="A255" s="3" t="s">
        <v>359</v>
      </c>
      <c r="B255" s="18" t="s">
        <v>40</v>
      </c>
      <c r="C255" s="18" t="s">
        <v>8</v>
      </c>
      <c r="D255" s="18" t="s">
        <v>18</v>
      </c>
      <c r="E255" s="26" t="s">
        <v>356</v>
      </c>
      <c r="F255" s="22"/>
      <c r="G255" s="9"/>
      <c r="H255" s="9"/>
      <c r="I255" s="9">
        <f>I256</f>
        <v>0</v>
      </c>
      <c r="J255" s="9"/>
      <c r="K255" s="9"/>
    </row>
    <row r="256" spans="1:13" hidden="1" x14ac:dyDescent="0.25">
      <c r="A256" s="3" t="s">
        <v>360</v>
      </c>
      <c r="B256" s="18" t="s">
        <v>40</v>
      </c>
      <c r="C256" s="19" t="s">
        <v>8</v>
      </c>
      <c r="D256" s="19" t="s">
        <v>18</v>
      </c>
      <c r="E256" s="26" t="s">
        <v>357</v>
      </c>
      <c r="F256" s="20"/>
      <c r="G256" s="9" t="e">
        <f>#REF!</f>
        <v>#REF!</v>
      </c>
      <c r="H256" s="9" t="e">
        <f>#REF!</f>
        <v>#REF!</v>
      </c>
      <c r="I256" s="9">
        <f>I257</f>
        <v>0</v>
      </c>
      <c r="J256" s="9"/>
      <c r="K256" s="9"/>
    </row>
    <row r="257" spans="1:12" ht="25.5" hidden="1" customHeight="1" x14ac:dyDescent="0.25">
      <c r="A257" s="3" t="s">
        <v>361</v>
      </c>
      <c r="B257" s="18" t="s">
        <v>40</v>
      </c>
      <c r="C257" s="19" t="s">
        <v>8</v>
      </c>
      <c r="D257" s="19" t="s">
        <v>18</v>
      </c>
      <c r="E257" s="26" t="s">
        <v>358</v>
      </c>
      <c r="F257" s="20"/>
      <c r="G257" s="9"/>
      <c r="H257" s="9"/>
      <c r="I257" s="9">
        <f>I258</f>
        <v>0</v>
      </c>
      <c r="J257" s="9"/>
      <c r="K257" s="9"/>
    </row>
    <row r="258" spans="1:12" ht="24.75" hidden="1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358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0</v>
      </c>
      <c r="J258" s="9"/>
      <c r="K258" s="9"/>
    </row>
    <row r="259" spans="1:12" ht="24" hidden="1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358</v>
      </c>
      <c r="F259" s="20" t="s">
        <v>48</v>
      </c>
      <c r="G259" s="9" t="e">
        <f>#REF!+G262</f>
        <v>#REF!</v>
      </c>
      <c r="H259" s="9" t="e">
        <f>#REF!+H262</f>
        <v>#REF!</v>
      </c>
      <c r="I259" s="121">
        <v>0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358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358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264</v>
      </c>
      <c r="B262" s="18" t="s">
        <v>40</v>
      </c>
      <c r="C262" s="18" t="s">
        <v>8</v>
      </c>
      <c r="D262" s="18" t="s">
        <v>18</v>
      </c>
      <c r="E262" s="26" t="s">
        <v>299</v>
      </c>
      <c r="F262" s="22"/>
      <c r="G262" s="9"/>
      <c r="H262" s="9"/>
      <c r="I262" s="9">
        <f>I263</f>
        <v>967155.67</v>
      </c>
      <c r="J262" s="9"/>
      <c r="K262" s="9"/>
    </row>
    <row r="263" spans="1:12" ht="20.399999999999999" x14ac:dyDescent="0.25">
      <c r="A263" s="3" t="s">
        <v>278</v>
      </c>
      <c r="B263" s="18" t="s">
        <v>40</v>
      </c>
      <c r="C263" s="19" t="s">
        <v>8</v>
      </c>
      <c r="D263" s="19" t="s">
        <v>18</v>
      </c>
      <c r="E263" s="26" t="s">
        <v>300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967155.67</v>
      </c>
      <c r="J263" s="9"/>
      <c r="K263" s="9"/>
    </row>
    <row r="264" spans="1:12" hidden="1" x14ac:dyDescent="0.25">
      <c r="A264" s="3" t="s">
        <v>354</v>
      </c>
      <c r="B264" s="18" t="s">
        <v>40</v>
      </c>
      <c r="C264" s="19" t="s">
        <v>8</v>
      </c>
      <c r="D264" s="19" t="s">
        <v>18</v>
      </c>
      <c r="E264" s="26" t="s">
        <v>319</v>
      </c>
      <c r="F264" s="20"/>
      <c r="G264" s="9"/>
      <c r="H264" s="9"/>
      <c r="I264" s="9">
        <f>I265</f>
        <v>0</v>
      </c>
      <c r="J264" s="9"/>
      <c r="K264" s="9"/>
    </row>
    <row r="265" spans="1:12" ht="20.25" hidden="1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319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0</v>
      </c>
      <c r="J265" s="9"/>
      <c r="K265" s="9"/>
    </row>
    <row r="266" spans="1:12" ht="24" hidden="1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319</v>
      </c>
      <c r="F266" s="20" t="s">
        <v>48</v>
      </c>
      <c r="G266" s="9" t="e">
        <f>#REF!+G267</f>
        <v>#REF!</v>
      </c>
      <c r="H266" s="9" t="e">
        <f>#REF!+H267</f>
        <v>#REF!</v>
      </c>
      <c r="I266" s="121">
        <v>0</v>
      </c>
      <c r="J266" s="9"/>
      <c r="K266" s="9"/>
    </row>
    <row r="267" spans="1:12" ht="20.399999999999999" hidden="1" x14ac:dyDescent="0.25">
      <c r="A267" s="3" t="s">
        <v>355</v>
      </c>
      <c r="B267" s="18" t="s">
        <v>40</v>
      </c>
      <c r="C267" s="19" t="s">
        <v>8</v>
      </c>
      <c r="D267" s="19" t="s">
        <v>18</v>
      </c>
      <c r="E267" s="26" t="s">
        <v>320</v>
      </c>
      <c r="F267" s="20"/>
      <c r="G267" s="9"/>
      <c r="H267" s="9"/>
      <c r="I267" s="9">
        <f>I268</f>
        <v>0</v>
      </c>
      <c r="J267" s="9"/>
      <c r="K267" s="9"/>
    </row>
    <row r="268" spans="1:12" ht="24" hidden="1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320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0</v>
      </c>
      <c r="J268" s="9"/>
      <c r="K268" s="9"/>
    </row>
    <row r="269" spans="1:12" ht="24" hidden="1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320</v>
      </c>
      <c r="F269" s="20" t="s">
        <v>48</v>
      </c>
      <c r="G269" s="9" t="e">
        <f>#REF!+#REF!</f>
        <v>#REF!</v>
      </c>
      <c r="H269" s="9" t="e">
        <f>#REF!+#REF!</f>
        <v>#REF!</v>
      </c>
      <c r="I269" s="121">
        <v>0</v>
      </c>
      <c r="J269" s="9"/>
      <c r="K269" s="9"/>
    </row>
    <row r="270" spans="1:12" hidden="1" x14ac:dyDescent="0.25">
      <c r="A270" s="3" t="s">
        <v>260</v>
      </c>
      <c r="B270" s="18" t="s">
        <v>40</v>
      </c>
      <c r="C270" s="19" t="s">
        <v>8</v>
      </c>
      <c r="D270" s="19" t="s">
        <v>18</v>
      </c>
      <c r="E270" s="26" t="s">
        <v>321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321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262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321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0.399999999999999" hidden="1" x14ac:dyDescent="0.25">
      <c r="A273" s="3" t="s">
        <v>261</v>
      </c>
      <c r="B273" s="18" t="s">
        <v>40</v>
      </c>
      <c r="C273" s="19" t="s">
        <v>8</v>
      </c>
      <c r="D273" s="19" t="s">
        <v>18</v>
      </c>
      <c r="E273" s="26" t="s">
        <v>322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322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322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0.399999999999999" hidden="1" x14ac:dyDescent="0.25">
      <c r="A276" s="3" t="s">
        <v>258</v>
      </c>
      <c r="B276" s="18" t="s">
        <v>40</v>
      </c>
      <c r="C276" s="19" t="s">
        <v>8</v>
      </c>
      <c r="D276" s="19" t="s">
        <v>18</v>
      </c>
      <c r="E276" s="26" t="s">
        <v>323</v>
      </c>
      <c r="F276" s="20"/>
      <c r="G276" s="9" t="e">
        <f>G280</f>
        <v>#REF!</v>
      </c>
      <c r="H276" s="9" t="e">
        <f>H280</f>
        <v>#REF!</v>
      </c>
      <c r="I276" s="9">
        <f>I277</f>
        <v>0</v>
      </c>
      <c r="J276" s="9"/>
      <c r="K276" s="9"/>
      <c r="L276" s="58"/>
    </row>
    <row r="277" spans="1:13" ht="25.5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323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0</v>
      </c>
      <c r="J277" s="9"/>
      <c r="K277" s="9"/>
    </row>
    <row r="278" spans="1:13" ht="20.399999999999999" hidden="1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323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0</v>
      </c>
      <c r="J278" s="9"/>
      <c r="K278" s="9"/>
    </row>
    <row r="279" spans="1:13" x14ac:dyDescent="0.25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302</v>
      </c>
      <c r="F279" s="20"/>
      <c r="G279" s="9">
        <f>G282</f>
        <v>0</v>
      </c>
      <c r="H279" s="9">
        <f>H282</f>
        <v>0</v>
      </c>
      <c r="I279" s="9">
        <f>I280+I282</f>
        <v>967155.67</v>
      </c>
      <c r="J279" s="9"/>
      <c r="K279" s="9"/>
    </row>
    <row r="280" spans="1:13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302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967155.67</v>
      </c>
      <c r="J280" s="9"/>
      <c r="K280" s="9"/>
      <c r="L280" s="58"/>
    </row>
    <row r="281" spans="1:13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302</v>
      </c>
      <c r="F281" s="20" t="s">
        <v>48</v>
      </c>
      <c r="G281" s="9" t="e">
        <f>#REF!+#REF!</f>
        <v>#REF!</v>
      </c>
      <c r="H281" s="9" t="e">
        <f>#REF!+#REF!</f>
        <v>#REF!</v>
      </c>
      <c r="I281" s="121">
        <f>500000+535490-35593.22-32741.11</f>
        <v>967155.67</v>
      </c>
      <c r="J281" s="9"/>
      <c r="K281" s="9"/>
      <c r="L281" s="13"/>
    </row>
    <row r="282" spans="1:13" ht="24" hidden="1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302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3" hidden="1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302</v>
      </c>
      <c r="F283" s="23" t="s">
        <v>81</v>
      </c>
      <c r="G283" s="9"/>
      <c r="H283" s="9"/>
      <c r="I283" s="121">
        <v>0</v>
      </c>
      <c r="J283" s="9"/>
      <c r="K283" s="9"/>
    </row>
    <row r="284" spans="1:13" ht="22.2" customHeight="1" x14ac:dyDescent="0.25">
      <c r="A284" s="94" t="s">
        <v>229</v>
      </c>
      <c r="B284" s="95" t="s">
        <v>40</v>
      </c>
      <c r="C284" s="96" t="s">
        <v>8</v>
      </c>
      <c r="D284" s="96" t="s">
        <v>18</v>
      </c>
      <c r="E284" s="97" t="s">
        <v>211</v>
      </c>
      <c r="F284" s="122"/>
      <c r="G284" s="99" t="e">
        <f>#REF!+G315</f>
        <v>#REF!</v>
      </c>
      <c r="H284" s="99" t="e">
        <f>#REF!+H315</f>
        <v>#REF!</v>
      </c>
      <c r="I284" s="99">
        <f>I286+I292</f>
        <v>5350000</v>
      </c>
      <c r="J284" s="9"/>
      <c r="K284" s="9"/>
    </row>
    <row r="285" spans="1:13" ht="24" customHeight="1" x14ac:dyDescent="0.25">
      <c r="A285" s="3" t="s">
        <v>325</v>
      </c>
      <c r="B285" s="18" t="s">
        <v>40</v>
      </c>
      <c r="C285" s="18" t="s">
        <v>8</v>
      </c>
      <c r="D285" s="18" t="s">
        <v>18</v>
      </c>
      <c r="E285" s="26" t="s">
        <v>326</v>
      </c>
      <c r="F285" s="22"/>
      <c r="G285" s="9"/>
      <c r="H285" s="9"/>
      <c r="I285" s="9">
        <f>I286+I292</f>
        <v>5350000</v>
      </c>
      <c r="J285" s="9"/>
      <c r="K285" s="9"/>
    </row>
    <row r="286" spans="1:13" x14ac:dyDescent="0.25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365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3" x14ac:dyDescent="0.25">
      <c r="A287" s="3" t="s">
        <v>231</v>
      </c>
      <c r="B287" s="18" t="s">
        <v>40</v>
      </c>
      <c r="C287" s="18" t="s">
        <v>8</v>
      </c>
      <c r="D287" s="18" t="s">
        <v>18</v>
      </c>
      <c r="E287" s="26" t="s">
        <v>366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3" ht="18.600000000000001" customHeight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366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366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324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324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327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369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  <c r="L293" s="58"/>
    </row>
    <row r="294" spans="1:12" ht="25.5" customHeight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369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369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328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328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328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5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5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6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5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6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87" t="s">
        <v>103</v>
      </c>
      <c r="B336" s="88" t="s">
        <v>40</v>
      </c>
      <c r="C336" s="89" t="s">
        <v>10</v>
      </c>
      <c r="D336" s="89"/>
      <c r="E336" s="126"/>
      <c r="F336" s="92"/>
      <c r="G336" s="93"/>
      <c r="H336" s="93"/>
      <c r="I336" s="93">
        <f>I337</f>
        <v>11861650</v>
      </c>
      <c r="J336" s="8"/>
      <c r="K336" s="8"/>
    </row>
    <row r="337" spans="1:12" x14ac:dyDescent="0.25">
      <c r="A337" s="81" t="s">
        <v>4</v>
      </c>
      <c r="B337" s="82" t="s">
        <v>40</v>
      </c>
      <c r="C337" s="83" t="s">
        <v>10</v>
      </c>
      <c r="D337" s="83" t="s">
        <v>5</v>
      </c>
      <c r="E337" s="105"/>
      <c r="F337" s="85"/>
      <c r="G337" s="86"/>
      <c r="H337" s="86"/>
      <c r="I337" s="86">
        <f>I338</f>
        <v>11861650</v>
      </c>
      <c r="J337" s="8"/>
      <c r="K337" s="8"/>
    </row>
    <row r="338" spans="1:12" x14ac:dyDescent="0.25">
      <c r="A338" s="94" t="s">
        <v>232</v>
      </c>
      <c r="B338" s="95" t="s">
        <v>40</v>
      </c>
      <c r="C338" s="96" t="s">
        <v>10</v>
      </c>
      <c r="D338" s="96" t="s">
        <v>5</v>
      </c>
      <c r="E338" s="123" t="s">
        <v>167</v>
      </c>
      <c r="F338" s="98"/>
      <c r="G338" s="99" t="e">
        <f>G342</f>
        <v>#REF!</v>
      </c>
      <c r="H338" s="99" t="e">
        <f>H341+#REF!</f>
        <v>#REF!</v>
      </c>
      <c r="I338" s="99">
        <f>I340</f>
        <v>11861650</v>
      </c>
      <c r="J338" s="9"/>
      <c r="K338" s="9"/>
    </row>
    <row r="339" spans="1:12" ht="13.5" customHeight="1" x14ac:dyDescent="0.25">
      <c r="A339" s="3" t="s">
        <v>264</v>
      </c>
      <c r="B339" s="18" t="s">
        <v>40</v>
      </c>
      <c r="C339" s="18" t="s">
        <v>10</v>
      </c>
      <c r="D339" s="18" t="s">
        <v>5</v>
      </c>
      <c r="E339" s="26" t="s">
        <v>329</v>
      </c>
      <c r="F339" s="22"/>
      <c r="G339" s="9"/>
      <c r="H339" s="9"/>
      <c r="I339" s="9">
        <f>I340</f>
        <v>11861650</v>
      </c>
      <c r="J339" s="9"/>
      <c r="K339" s="9"/>
      <c r="L339" s="15"/>
    </row>
    <row r="340" spans="1:12" ht="20.399999999999999" customHeight="1" x14ac:dyDescent="0.25">
      <c r="A340" s="3" t="s">
        <v>282</v>
      </c>
      <c r="B340" s="18" t="s">
        <v>40</v>
      </c>
      <c r="C340" s="19" t="s">
        <v>10</v>
      </c>
      <c r="D340" s="19" t="s">
        <v>5</v>
      </c>
      <c r="E340" s="28" t="s">
        <v>330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11861650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331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55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331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55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331</v>
      </c>
      <c r="F343" s="23" t="s">
        <v>67</v>
      </c>
      <c r="G343" s="12" t="e">
        <f>#REF!</f>
        <v>#REF!</v>
      </c>
      <c r="H343" s="12" t="e">
        <f>#REF!</f>
        <v>#REF!</v>
      </c>
      <c r="I343" s="137">
        <f>10117450+50000+525000</f>
        <v>10692450</v>
      </c>
      <c r="J343" s="10"/>
      <c r="K343" s="10"/>
      <c r="L343" s="55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332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55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332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332</v>
      </c>
      <c r="F349" s="23" t="s">
        <v>67</v>
      </c>
      <c r="G349" s="12" t="e">
        <f>#REF!</f>
        <v>#REF!</v>
      </c>
      <c r="H349" s="12" t="e">
        <f>#REF!</f>
        <v>#REF!</v>
      </c>
      <c r="I349" s="137">
        <v>1094200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333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333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5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333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334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75000</v>
      </c>
      <c r="J353" s="10"/>
      <c r="K353" s="10"/>
    </row>
    <row r="354" spans="1:11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334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75000</v>
      </c>
      <c r="J354" s="10"/>
      <c r="K354" s="10"/>
    </row>
    <row r="355" spans="1:11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334</v>
      </c>
      <c r="F355" s="23" t="s">
        <v>67</v>
      </c>
      <c r="G355" s="12" t="e">
        <f>#REF!</f>
        <v>#REF!</v>
      </c>
      <c r="H355" s="12" t="e">
        <f>#REF!</f>
        <v>#REF!</v>
      </c>
      <c r="I355" s="137">
        <f>50000+25000</f>
        <v>75000</v>
      </c>
      <c r="J355" s="10"/>
      <c r="K355" s="10"/>
    </row>
    <row r="356" spans="1:11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5">
      <c r="A357" s="67" t="s">
        <v>244</v>
      </c>
      <c r="B357" s="68">
        <v>650</v>
      </c>
      <c r="C357" s="16" t="s">
        <v>9</v>
      </c>
      <c r="D357" s="16" t="s">
        <v>34</v>
      </c>
      <c r="E357" s="69"/>
      <c r="F357" s="68"/>
      <c r="G357" s="70">
        <v>32027.7</v>
      </c>
      <c r="H357" s="70">
        <v>32027.7</v>
      </c>
      <c r="I357" s="70">
        <f t="shared" si="42"/>
        <v>0</v>
      </c>
      <c r="J357" s="9"/>
      <c r="K357" s="9"/>
    </row>
    <row r="358" spans="1:11" s="13" customFormat="1" ht="30.6" hidden="1" x14ac:dyDescent="0.25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0.399999999999999" hidden="1" x14ac:dyDescent="0.25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40.799999999999997" hidden="1" x14ac:dyDescent="0.25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5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0.399999999999999" hidden="1" x14ac:dyDescent="0.25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5">
      <c r="A363" s="87" t="s">
        <v>29</v>
      </c>
      <c r="B363" s="88" t="s">
        <v>40</v>
      </c>
      <c r="C363" s="88" t="s">
        <v>30</v>
      </c>
      <c r="D363" s="114"/>
      <c r="E363" s="131"/>
      <c r="F363" s="132"/>
      <c r="G363" s="120" t="e">
        <f>#REF!</f>
        <v>#REF!</v>
      </c>
      <c r="H363" s="120" t="e">
        <f>H364</f>
        <v>#REF!</v>
      </c>
      <c r="I363" s="120">
        <f>I364+I371</f>
        <v>465828</v>
      </c>
      <c r="J363" s="9"/>
      <c r="K363" s="9"/>
    </row>
    <row r="364" spans="1:11" s="13" customFormat="1" x14ac:dyDescent="0.25">
      <c r="A364" s="109" t="s">
        <v>92</v>
      </c>
      <c r="B364" s="110">
        <v>650</v>
      </c>
      <c r="C364" s="83" t="s">
        <v>30</v>
      </c>
      <c r="D364" s="83" t="s">
        <v>5</v>
      </c>
      <c r="E364" s="111"/>
      <c r="F364" s="112"/>
      <c r="G364" s="113" t="e">
        <f>G368</f>
        <v>#REF!</v>
      </c>
      <c r="H364" s="113" t="e">
        <f>H368</f>
        <v>#REF!</v>
      </c>
      <c r="I364" s="113">
        <f>I368</f>
        <v>465828</v>
      </c>
      <c r="J364" s="9"/>
      <c r="K364" s="9"/>
    </row>
    <row r="365" spans="1:11" s="13" customFormat="1" ht="20.399999999999999" x14ac:dyDescent="0.25">
      <c r="A365" s="127" t="s">
        <v>224</v>
      </c>
      <c r="B365" s="128">
        <v>650</v>
      </c>
      <c r="C365" s="96" t="s">
        <v>30</v>
      </c>
      <c r="D365" s="96" t="s">
        <v>5</v>
      </c>
      <c r="E365" s="123" t="s">
        <v>143</v>
      </c>
      <c r="F365" s="129"/>
      <c r="G365" s="130" t="e">
        <f>G368</f>
        <v>#REF!</v>
      </c>
      <c r="H365" s="130" t="e">
        <f>H368</f>
        <v>#REF!</v>
      </c>
      <c r="I365" s="130">
        <f>I368</f>
        <v>465828</v>
      </c>
      <c r="J365" s="9"/>
      <c r="K365" s="9"/>
    </row>
    <row r="366" spans="1:11" s="13" customFormat="1" x14ac:dyDescent="0.25">
      <c r="A366" s="3" t="s">
        <v>264</v>
      </c>
      <c r="B366" s="18" t="s">
        <v>40</v>
      </c>
      <c r="C366" s="18" t="s">
        <v>30</v>
      </c>
      <c r="D366" s="18" t="s">
        <v>5</v>
      </c>
      <c r="E366" s="26" t="s">
        <v>265</v>
      </c>
      <c r="F366" s="22"/>
      <c r="G366" s="9"/>
      <c r="H366" s="9"/>
      <c r="I366" s="9">
        <f>I367</f>
        <v>465828</v>
      </c>
      <c r="J366" s="9"/>
      <c r="K366" s="9"/>
    </row>
    <row r="367" spans="1:11" s="13" customFormat="1" ht="20.399999999999999" x14ac:dyDescent="0.25">
      <c r="A367" s="53" t="s">
        <v>351</v>
      </c>
      <c r="B367" s="71">
        <v>650</v>
      </c>
      <c r="C367" s="19" t="s">
        <v>30</v>
      </c>
      <c r="D367" s="19" t="s">
        <v>5</v>
      </c>
      <c r="E367" s="28" t="s">
        <v>267</v>
      </c>
      <c r="F367" s="56"/>
      <c r="G367" s="57" t="e">
        <f>#REF!</f>
        <v>#REF!</v>
      </c>
      <c r="H367" s="57" t="e">
        <f>#REF!</f>
        <v>#REF!</v>
      </c>
      <c r="I367" s="57">
        <f>I368</f>
        <v>465828</v>
      </c>
      <c r="J367" s="9"/>
      <c r="K367" s="9"/>
    </row>
    <row r="368" spans="1:11" s="13" customFormat="1" x14ac:dyDescent="0.25">
      <c r="A368" s="53" t="s">
        <v>173</v>
      </c>
      <c r="B368" s="71">
        <v>650</v>
      </c>
      <c r="C368" s="19" t="s">
        <v>30</v>
      </c>
      <c r="D368" s="19" t="s">
        <v>5</v>
      </c>
      <c r="E368" s="28" t="s">
        <v>336</v>
      </c>
      <c r="F368" s="56"/>
      <c r="G368" s="57" t="e">
        <f>#REF!</f>
        <v>#REF!</v>
      </c>
      <c r="H368" s="57" t="e">
        <f>#REF!</f>
        <v>#REF!</v>
      </c>
      <c r="I368" s="57">
        <f>I369</f>
        <v>465828</v>
      </c>
      <c r="J368" s="9"/>
      <c r="K368" s="9"/>
    </row>
    <row r="369" spans="1:11" s="13" customFormat="1" x14ac:dyDescent="0.25">
      <c r="A369" s="53" t="s">
        <v>73</v>
      </c>
      <c r="B369" s="71">
        <v>650</v>
      </c>
      <c r="C369" s="19" t="s">
        <v>30</v>
      </c>
      <c r="D369" s="19" t="s">
        <v>5</v>
      </c>
      <c r="E369" s="28" t="s">
        <v>336</v>
      </c>
      <c r="F369" s="20" t="s">
        <v>74</v>
      </c>
      <c r="G369" s="57"/>
      <c r="H369" s="57" t="e">
        <f>#REF!</f>
        <v>#REF!</v>
      </c>
      <c r="I369" s="57">
        <f>I370</f>
        <v>465828</v>
      </c>
      <c r="J369" s="9"/>
      <c r="K369" s="9"/>
    </row>
    <row r="370" spans="1:11" s="13" customFormat="1" ht="14.25" customHeight="1" x14ac:dyDescent="0.25">
      <c r="A370" s="53" t="s">
        <v>75</v>
      </c>
      <c r="B370" s="71">
        <v>650</v>
      </c>
      <c r="C370" s="19" t="s">
        <v>30</v>
      </c>
      <c r="D370" s="19" t="s">
        <v>5</v>
      </c>
      <c r="E370" s="28" t="s">
        <v>336</v>
      </c>
      <c r="F370" s="20" t="s">
        <v>76</v>
      </c>
      <c r="G370" s="57"/>
      <c r="H370" s="57" t="e">
        <f>#REF!</f>
        <v>#REF!</v>
      </c>
      <c r="I370" s="138">
        <v>465828</v>
      </c>
      <c r="J370" s="9"/>
      <c r="K370" s="9"/>
    </row>
    <row r="371" spans="1:11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0.399999999999999" hidden="1" x14ac:dyDescent="0.25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5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5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0.399999999999999" hidden="1" x14ac:dyDescent="0.25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5">
      <c r="A378" s="3" t="s">
        <v>264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idden="1" x14ac:dyDescent="0.25">
      <c r="A379" s="3" t="s">
        <v>337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5">
      <c r="A383" s="87" t="s">
        <v>350</v>
      </c>
      <c r="B383" s="88" t="s">
        <v>40</v>
      </c>
      <c r="C383" s="133" t="s">
        <v>39</v>
      </c>
      <c r="D383" s="133"/>
      <c r="E383" s="134"/>
      <c r="F383" s="135"/>
      <c r="G383" s="136" t="e">
        <f>G384</f>
        <v>#REF!</v>
      </c>
      <c r="H383" s="136" t="e">
        <f>H384</f>
        <v>#REF!</v>
      </c>
      <c r="I383" s="136">
        <f>I384+I407</f>
        <v>11351650</v>
      </c>
      <c r="J383" s="10"/>
      <c r="K383" s="10"/>
    </row>
    <row r="384" spans="1:11" x14ac:dyDescent="0.25">
      <c r="A384" s="81" t="s">
        <v>38</v>
      </c>
      <c r="B384" s="82" t="s">
        <v>40</v>
      </c>
      <c r="C384" s="83" t="s">
        <v>39</v>
      </c>
      <c r="D384" s="83" t="s">
        <v>5</v>
      </c>
      <c r="E384" s="105"/>
      <c r="F384" s="85"/>
      <c r="G384" s="86" t="e">
        <f>G385+G397</f>
        <v>#REF!</v>
      </c>
      <c r="H384" s="86" t="e">
        <f>H385+H397</f>
        <v>#REF!</v>
      </c>
      <c r="I384" s="86">
        <f>I385</f>
        <v>11351650</v>
      </c>
      <c r="J384" s="8"/>
      <c r="K384" s="8"/>
    </row>
    <row r="385" spans="1:12" ht="20.399999999999999" x14ac:dyDescent="0.25">
      <c r="A385" s="94" t="s">
        <v>236</v>
      </c>
      <c r="B385" s="95" t="s">
        <v>40</v>
      </c>
      <c r="C385" s="95" t="s">
        <v>39</v>
      </c>
      <c r="D385" s="95" t="s">
        <v>5</v>
      </c>
      <c r="E385" s="123" t="s">
        <v>177</v>
      </c>
      <c r="F385" s="98"/>
      <c r="G385" s="99" t="e">
        <f>G389</f>
        <v>#REF!</v>
      </c>
      <c r="H385" s="99" t="e">
        <f>H388+#REF!</f>
        <v>#REF!</v>
      </c>
      <c r="I385" s="99">
        <f>I387</f>
        <v>11351650</v>
      </c>
      <c r="J385" s="9"/>
      <c r="K385" s="9"/>
      <c r="L385" s="55"/>
    </row>
    <row r="386" spans="1:12" ht="13.5" customHeight="1" x14ac:dyDescent="0.25">
      <c r="A386" s="3" t="s">
        <v>264</v>
      </c>
      <c r="B386" s="18" t="s">
        <v>40</v>
      </c>
      <c r="C386" s="18" t="s">
        <v>39</v>
      </c>
      <c r="D386" s="18" t="s">
        <v>5</v>
      </c>
      <c r="E386" s="26" t="s">
        <v>335</v>
      </c>
      <c r="F386" s="22"/>
      <c r="G386" s="9"/>
      <c r="H386" s="9"/>
      <c r="I386" s="9">
        <f>I387</f>
        <v>11351650</v>
      </c>
      <c r="J386" s="9"/>
      <c r="K386" s="9"/>
      <c r="L386" s="55"/>
    </row>
    <row r="387" spans="1:12" ht="20.399999999999999" x14ac:dyDescent="0.25">
      <c r="A387" s="3" t="s">
        <v>283</v>
      </c>
      <c r="B387" s="18" t="s">
        <v>40</v>
      </c>
      <c r="C387" s="18" t="s">
        <v>39</v>
      </c>
      <c r="D387" s="18" t="s">
        <v>5</v>
      </c>
      <c r="E387" s="28" t="s">
        <v>338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11351650</v>
      </c>
      <c r="J387" s="39"/>
      <c r="K387" s="39"/>
      <c r="L387" s="55"/>
    </row>
    <row r="388" spans="1:12" ht="12.6" customHeight="1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339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55"/>
    </row>
    <row r="389" spans="1:12" ht="19.95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339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55"/>
    </row>
    <row r="390" spans="1:12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339</v>
      </c>
      <c r="F390" s="23" t="s">
        <v>67</v>
      </c>
      <c r="G390" s="12" t="e">
        <f>G394</f>
        <v>#REF!</v>
      </c>
      <c r="H390" s="12" t="e">
        <f>H394</f>
        <v>#REF!</v>
      </c>
      <c r="I390" s="137">
        <f>10263550+50000+90000</f>
        <v>10403550</v>
      </c>
      <c r="J390" s="10"/>
      <c r="K390" s="10"/>
      <c r="L390" s="55"/>
    </row>
    <row r="391" spans="1:12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340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55"/>
    </row>
    <row r="392" spans="1:12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340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2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340</v>
      </c>
      <c r="F393" s="23" t="s">
        <v>67</v>
      </c>
      <c r="G393" s="12" t="e">
        <f>G394</f>
        <v>#REF!</v>
      </c>
      <c r="H393" s="12" t="e">
        <f>H394</f>
        <v>#REF!</v>
      </c>
      <c r="I393" s="137">
        <v>948100</v>
      </c>
      <c r="J393" s="10"/>
      <c r="K393" s="10"/>
    </row>
    <row r="394" spans="1:12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341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341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341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hidden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342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</row>
    <row r="398" spans="1:12" s="13" customFormat="1" ht="20.399999999999999" hidden="1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342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</row>
    <row r="399" spans="1:12" s="13" customFormat="1" hidden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342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</row>
    <row r="400" spans="1:12" s="13" customFormat="1" ht="20.399999999999999" hidden="1" x14ac:dyDescent="0.25">
      <c r="A400" s="7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5">
      <c r="A415" s="33" t="s">
        <v>13</v>
      </c>
      <c r="B415" s="73"/>
      <c r="C415" s="74"/>
      <c r="D415" s="74"/>
      <c r="E415" s="61"/>
      <c r="F415" s="25"/>
      <c r="G415" s="8"/>
      <c r="H415" s="8"/>
      <c r="I415" s="8">
        <f>I17+I104+I118+I161+I206+I299+I313+I336+I356+I363+I383+I322</f>
        <v>53194173.850000001</v>
      </c>
      <c r="J415" s="8">
        <f>J104+J133+J295</f>
        <v>856600</v>
      </c>
      <c r="K415" s="8">
        <f>K118+K307+K299+K284</f>
        <v>19608.87</v>
      </c>
    </row>
    <row r="416" spans="1:13" x14ac:dyDescent="0.25">
      <c r="A416" s="35"/>
      <c r="E416" s="31"/>
      <c r="I416" s="15"/>
    </row>
    <row r="417" spans="1:9" x14ac:dyDescent="0.25">
      <c r="A417" s="35"/>
      <c r="E417" s="31"/>
      <c r="I417" s="15"/>
    </row>
    <row r="418" spans="1:9" x14ac:dyDescent="0.25">
      <c r="A418" s="35"/>
      <c r="E418" s="31"/>
      <c r="I418" s="46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2025-01-30T12:53:01Z</cp:lastPrinted>
  <dcterms:created xsi:type="dcterms:W3CDTF">2006-11-09T04:14:19Z</dcterms:created>
  <dcterms:modified xsi:type="dcterms:W3CDTF">2025-02-03T08:28:36Z</dcterms:modified>
</cp:coreProperties>
</file>