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5 от 20.06.2025 О внес.изм.в Решение о БЮДЖЕТЕ на 2025-2027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281" i="1" l="1"/>
  <c r="I283" i="1"/>
  <c r="I243" i="1" l="1"/>
  <c r="I259" i="1"/>
  <c r="I263" i="1" l="1"/>
  <c r="I103" i="1" l="1"/>
  <c r="I264" i="1" l="1"/>
  <c r="I276" i="1"/>
  <c r="I32" i="1" l="1"/>
  <c r="I155" i="1"/>
  <c r="I269" i="1" l="1"/>
  <c r="I266" i="1"/>
  <c r="I355" i="1" l="1"/>
  <c r="I76" i="1" l="1"/>
  <c r="I390" i="1" l="1"/>
  <c r="I134" i="1"/>
  <c r="I132" i="1" s="1"/>
  <c r="I71" i="1"/>
  <c r="I34" i="1"/>
  <c r="F4" i="1" l="1"/>
  <c r="I24" i="1" l="1"/>
  <c r="I343" i="1" l="1"/>
  <c r="I143" i="1" l="1"/>
  <c r="I188" i="1"/>
  <c r="I289" i="1" l="1"/>
  <c r="I251" i="1" l="1"/>
  <c r="I9" i="1" l="1"/>
  <c r="I150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0" i="1" l="1"/>
  <c r="H259" i="1"/>
  <c r="H258" i="1" s="1"/>
  <c r="G259" i="1"/>
  <c r="G258" i="1" s="1"/>
  <c r="I258" i="1"/>
  <c r="I257" i="1" s="1"/>
  <c r="H256" i="1"/>
  <c r="G256" i="1"/>
  <c r="I256" i="1" l="1"/>
  <c r="G204" i="1"/>
  <c r="G203" i="1" s="1"/>
  <c r="H204" i="1"/>
  <c r="H203" i="1" s="1"/>
  <c r="I204" i="1"/>
  <c r="I203" i="1" s="1"/>
  <c r="I255" i="1" l="1"/>
  <c r="I254" i="1" s="1"/>
  <c r="I244" i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4" i="1"/>
  <c r="J136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H269" i="1"/>
  <c r="H268" i="1" s="1"/>
  <c r="G269" i="1"/>
  <c r="G268" i="1" s="1"/>
  <c r="H266" i="1"/>
  <c r="H265" i="1" s="1"/>
  <c r="G266" i="1"/>
  <c r="G265" i="1" s="1"/>
  <c r="I265" i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279" i="1" l="1"/>
  <c r="I262" i="1"/>
  <c r="I153" i="1"/>
  <c r="I340" i="1"/>
  <c r="I338" i="1" s="1"/>
  <c r="I38" i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6" i="1"/>
  <c r="H135" i="1" s="1"/>
  <c r="H131" i="1" s="1"/>
  <c r="H130" i="1" s="1"/>
  <c r="I220" i="1"/>
  <c r="G128" i="1"/>
  <c r="G136" i="1"/>
  <c r="G135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<sst xmlns="http://schemas.openxmlformats.org/spreadsheetml/2006/main" count="2118" uniqueCount="368">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</sst>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33CC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4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45" fillId="0" borderId="0" xfId="0" applyNumberFormat="1" applyFont="1" applyFill="1" applyBorder="1" applyAlignment="1" applyProtection="1">
      <alignment vertical="top"/>
    </xf>
    <xf numFmtId="4" fontId="45" fillId="0" borderId="0" xfId="0" applyNumberFormat="1" applyFont="1" applyFill="1" applyBorder="1" applyAlignment="1" applyProtection="1">
      <alignment horizontal="left" vertical="top"/>
    </xf>
    <xf numFmtId="4" fontId="46" fillId="0" borderId="0" xfId="0" applyNumberFormat="1" applyFont="1" applyFill="1" applyBorder="1" applyAlignment="1" applyProtection="1">
      <alignment horizontal="center" vertical="top"/>
    </xf>
    <xf numFmtId="4" fontId="16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33CC"/>
      <color rgb="FFCCECFF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20.06.2025 года № 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A5" sqref="A5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16.5546875" style="65" customWidth="1"/>
    <col min="13" max="13" width="13.109375" style="65" customWidth="1"/>
    <col min="14" max="14" width="15.6640625" style="15" customWidth="1"/>
    <col min="15" max="15" width="13" style="15" customWidth="1"/>
    <col min="16" max="16" width="10.109375" style="15" bestFit="1" customWidth="1"/>
    <col min="17" max="18" width="8.88671875" style="15"/>
  </cols>
  <sheetData>
    <row r="1" spans="1:11" ht="15.6" x14ac:dyDescent="0.25">
      <c r="A1" s="7"/>
      <c r="B1" s="7"/>
      <c r="C1" s="7"/>
      <c r="D1" s="7"/>
      <c r="E1" s="7"/>
      <c r="F1" s="4" t="s">
        <v>253</v>
      </c>
      <c r="G1" s="7"/>
      <c r="H1" s="7"/>
      <c r="I1" s="7"/>
      <c r="J1" s="4" t="s">
        <v>253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'[1]1'!$F$4</f>
        <v>от 20.06.2025 года № 75</v>
      </c>
      <c r="G4" s="7"/>
      <c r="H4" s="7"/>
      <c r="I4" s="7"/>
      <c r="J4" s="4" t="s">
        <v>259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90" t="s">
        <v>246</v>
      </c>
      <c r="B6" s="90"/>
      <c r="C6" s="90"/>
      <c r="D6" s="90"/>
      <c r="E6" s="90"/>
      <c r="F6" s="90"/>
      <c r="G6" s="90"/>
      <c r="H6" s="90"/>
      <c r="I6" s="90"/>
      <c r="J6" s="44"/>
      <c r="K6" s="44"/>
    </row>
    <row r="7" spans="1:11" ht="15.6" x14ac:dyDescent="0.25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44"/>
      <c r="K7" s="44"/>
    </row>
    <row r="8" spans="1:11" ht="15.6" x14ac:dyDescent="0.25">
      <c r="A8" s="91" t="s">
        <v>11</v>
      </c>
      <c r="B8" s="91"/>
      <c r="C8" s="91"/>
      <c r="D8" s="91"/>
      <c r="E8" s="91"/>
      <c r="F8" s="91"/>
      <c r="G8" s="91"/>
      <c r="H8" s="91"/>
      <c r="I8" s="91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85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92" t="s">
        <v>355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3" spans="1:11" x14ac:dyDescent="0.25">
      <c r="A13" s="93" t="s">
        <v>124</v>
      </c>
      <c r="B13" s="88" t="s">
        <v>21</v>
      </c>
      <c r="C13" s="88" t="s">
        <v>35</v>
      </c>
      <c r="D13" s="88" t="s">
        <v>0</v>
      </c>
      <c r="E13" s="88" t="s">
        <v>1</v>
      </c>
      <c r="F13" s="88" t="s">
        <v>2</v>
      </c>
      <c r="G13" s="94" t="s">
        <v>109</v>
      </c>
      <c r="H13" s="94" t="s">
        <v>100</v>
      </c>
      <c r="I13" s="89" t="s">
        <v>186</v>
      </c>
      <c r="J13" s="87" t="s">
        <v>26</v>
      </c>
      <c r="K13" s="87"/>
    </row>
    <row r="14" spans="1:11" ht="27" customHeight="1" x14ac:dyDescent="0.25">
      <c r="A14" s="89"/>
      <c r="B14" s="88"/>
      <c r="C14" s="88"/>
      <c r="D14" s="88"/>
      <c r="E14" s="88"/>
      <c r="F14" s="88"/>
      <c r="G14" s="94"/>
      <c r="H14" s="94"/>
      <c r="I14" s="89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95"/>
      <c r="E16" s="52"/>
      <c r="F16" s="25"/>
      <c r="G16" s="8"/>
      <c r="H16" s="8"/>
      <c r="I16" s="8"/>
      <c r="J16" s="8"/>
      <c r="K16" s="8"/>
    </row>
    <row r="17" spans="1:13" x14ac:dyDescent="0.25">
      <c r="A17" s="33" t="s">
        <v>12</v>
      </c>
      <c r="B17" s="16" t="s">
        <v>40</v>
      </c>
      <c r="C17" s="24" t="s">
        <v>5</v>
      </c>
      <c r="D17" s="95"/>
      <c r="E17" s="52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14879655.4</v>
      </c>
      <c r="J17" s="8"/>
      <c r="K17" s="8"/>
      <c r="L17" s="79"/>
    </row>
    <row r="18" spans="1:13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2"/>
      <c r="F18" s="25"/>
      <c r="G18" s="8">
        <f t="shared" ref="G18:H24" si="0">G19</f>
        <v>0</v>
      </c>
      <c r="H18" s="8">
        <f t="shared" si="0"/>
        <v>0</v>
      </c>
      <c r="I18" s="8">
        <f>I19</f>
        <v>2197140.6799999997</v>
      </c>
      <c r="J18" s="8"/>
      <c r="K18" s="8"/>
    </row>
    <row r="19" spans="1:13" ht="22.2" customHeight="1" x14ac:dyDescent="0.25">
      <c r="A19" s="3" t="s">
        <v>222</v>
      </c>
      <c r="B19" s="16" t="s">
        <v>361</v>
      </c>
      <c r="C19" s="19" t="s">
        <v>5</v>
      </c>
      <c r="D19" s="19" t="s">
        <v>6</v>
      </c>
      <c r="E19" s="26" t="s">
        <v>142</v>
      </c>
      <c r="F19" s="22"/>
      <c r="G19" s="9">
        <f>G21</f>
        <v>0</v>
      </c>
      <c r="H19" s="9">
        <f>H21</f>
        <v>0</v>
      </c>
      <c r="I19" s="9">
        <f>I21</f>
        <v>2197140.6799999997</v>
      </c>
      <c r="J19" s="9"/>
      <c r="K19" s="9"/>
    </row>
    <row r="20" spans="1:13" x14ac:dyDescent="0.25">
      <c r="A20" s="3" t="s">
        <v>260</v>
      </c>
      <c r="B20" s="18" t="s">
        <v>40</v>
      </c>
      <c r="C20" s="18" t="s">
        <v>5</v>
      </c>
      <c r="D20" s="18" t="s">
        <v>6</v>
      </c>
      <c r="E20" s="26" t="s">
        <v>261</v>
      </c>
      <c r="F20" s="22"/>
      <c r="G20" s="9"/>
      <c r="H20" s="9"/>
      <c r="I20" s="9">
        <f>I21</f>
        <v>2197140.6799999997</v>
      </c>
      <c r="J20" s="9"/>
      <c r="K20" s="9"/>
    </row>
    <row r="21" spans="1:13" ht="21.75" customHeight="1" x14ac:dyDescent="0.25">
      <c r="A21" s="3" t="s">
        <v>344</v>
      </c>
      <c r="B21" s="18" t="s">
        <v>40</v>
      </c>
      <c r="C21" s="19" t="s">
        <v>5</v>
      </c>
      <c r="D21" s="19" t="s">
        <v>6</v>
      </c>
      <c r="E21" s="26" t="s">
        <v>263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3" ht="13.5" customHeight="1" x14ac:dyDescent="0.25">
      <c r="A22" s="3" t="s">
        <v>143</v>
      </c>
      <c r="B22" s="18" t="s">
        <v>40</v>
      </c>
      <c r="C22" s="19" t="s">
        <v>5</v>
      </c>
      <c r="D22" s="19" t="s">
        <v>6</v>
      </c>
      <c r="E22" s="26" t="s">
        <v>264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3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264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3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264</v>
      </c>
      <c r="F24" s="20" t="s">
        <v>68</v>
      </c>
      <c r="G24" s="9">
        <f t="shared" si="0"/>
        <v>0</v>
      </c>
      <c r="H24" s="9">
        <f t="shared" si="0"/>
        <v>0</v>
      </c>
      <c r="I24" s="9">
        <f>2630264-937688.89+504565.57</f>
        <v>2197140.6799999997</v>
      </c>
      <c r="J24" s="9"/>
      <c r="K24" s="9"/>
      <c r="L24" s="79"/>
    </row>
    <row r="25" spans="1:13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3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2"/>
      <c r="F26" s="25"/>
      <c r="G26" s="10" t="e">
        <f>G27</f>
        <v>#REF!</v>
      </c>
      <c r="H26" s="10" t="e">
        <f>H27</f>
        <v>#REF!</v>
      </c>
      <c r="I26" s="10">
        <f>I27+I42</f>
        <v>11658023.9</v>
      </c>
      <c r="J26" s="10"/>
      <c r="K26" s="10"/>
    </row>
    <row r="27" spans="1:13" ht="20.399999999999999" x14ac:dyDescent="0.25">
      <c r="A27" s="3" t="s">
        <v>222</v>
      </c>
      <c r="B27" s="18" t="s">
        <v>40</v>
      </c>
      <c r="C27" s="19" t="s">
        <v>5</v>
      </c>
      <c r="D27" s="19" t="s">
        <v>7</v>
      </c>
      <c r="E27" s="26" t="s">
        <v>142</v>
      </c>
      <c r="F27" s="22"/>
      <c r="G27" s="9" t="e">
        <f>G30</f>
        <v>#REF!</v>
      </c>
      <c r="H27" s="9" t="e">
        <f>H30</f>
        <v>#REF!</v>
      </c>
      <c r="I27" s="9">
        <f>I29</f>
        <v>11658023.9</v>
      </c>
      <c r="J27" s="9"/>
      <c r="K27" s="9"/>
    </row>
    <row r="28" spans="1:13" x14ac:dyDescent="0.25">
      <c r="A28" s="3" t="s">
        <v>260</v>
      </c>
      <c r="B28" s="18" t="s">
        <v>40</v>
      </c>
      <c r="C28" s="18" t="s">
        <v>5</v>
      </c>
      <c r="D28" s="18" t="s">
        <v>7</v>
      </c>
      <c r="E28" s="26" t="s">
        <v>261</v>
      </c>
      <c r="F28" s="22"/>
      <c r="G28" s="9"/>
      <c r="H28" s="9"/>
      <c r="I28" s="9">
        <f>I29</f>
        <v>11658023.9</v>
      </c>
      <c r="J28" s="9"/>
      <c r="K28" s="9"/>
    </row>
    <row r="29" spans="1:13" ht="20.399999999999999" x14ac:dyDescent="0.25">
      <c r="A29" s="3" t="s">
        <v>344</v>
      </c>
      <c r="B29" s="18" t="s">
        <v>40</v>
      </c>
      <c r="C29" s="19" t="s">
        <v>5</v>
      </c>
      <c r="D29" s="19" t="s">
        <v>7</v>
      </c>
      <c r="E29" s="26" t="s">
        <v>263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11658023.9</v>
      </c>
      <c r="J29" s="9"/>
      <c r="K29" s="9"/>
    </row>
    <row r="30" spans="1:13" x14ac:dyDescent="0.25">
      <c r="A30" s="3" t="s">
        <v>144</v>
      </c>
      <c r="B30" s="18" t="s">
        <v>40</v>
      </c>
      <c r="C30" s="19" t="s">
        <v>5</v>
      </c>
      <c r="D30" s="19" t="s">
        <v>7</v>
      </c>
      <c r="E30" s="26" t="s">
        <v>265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11348023.9</v>
      </c>
      <c r="J30" s="9"/>
      <c r="K30" s="9"/>
    </row>
    <row r="31" spans="1:13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265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3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265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8153000+150000+2448800-192130.8+192130.8</f>
        <v>10751800</v>
      </c>
      <c r="J32" s="9"/>
      <c r="K32" s="9"/>
      <c r="L32" s="79"/>
      <c r="M32" s="83"/>
    </row>
    <row r="33" spans="1:12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265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596223.89999999991</v>
      </c>
      <c r="J33" s="9"/>
      <c r="K33" s="9"/>
    </row>
    <row r="34" spans="1:12" ht="20.399999999999999" x14ac:dyDescent="0.25">
      <c r="A34" s="32" t="s">
        <v>181</v>
      </c>
      <c r="B34" s="18" t="s">
        <v>40</v>
      </c>
      <c r="C34" s="19" t="s">
        <v>5</v>
      </c>
      <c r="D34" s="19" t="s">
        <v>7</v>
      </c>
      <c r="E34" s="26" t="s">
        <v>265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10000+20538.18+48000+307685.72+180000+30000</f>
        <v>596223.89999999991</v>
      </c>
      <c r="J34" s="9"/>
      <c r="K34" s="9"/>
      <c r="L34" s="79"/>
    </row>
    <row r="35" spans="1:12" x14ac:dyDescent="0.25">
      <c r="A35" s="32" t="s">
        <v>255</v>
      </c>
      <c r="B35" s="18" t="s">
        <v>40</v>
      </c>
      <c r="C35" s="18" t="s">
        <v>5</v>
      </c>
      <c r="D35" s="18" t="s">
        <v>7</v>
      </c>
      <c r="E35" s="26" t="s">
        <v>266</v>
      </c>
      <c r="F35" s="23"/>
      <c r="G35" s="9"/>
      <c r="H35" s="9"/>
      <c r="I35" s="9">
        <f>I36</f>
        <v>310000</v>
      </c>
      <c r="J35" s="9"/>
      <c r="K35" s="9"/>
    </row>
    <row r="36" spans="1:12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266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2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266</v>
      </c>
      <c r="F37" s="23" t="s">
        <v>68</v>
      </c>
      <c r="G37" s="9" t="e">
        <f>#REF!</f>
        <v>#REF!</v>
      </c>
      <c r="H37" s="9" t="e">
        <f>#REF!</f>
        <v>#REF!</v>
      </c>
      <c r="I37" s="9">
        <v>310000</v>
      </c>
      <c r="J37" s="9"/>
      <c r="K37" s="9"/>
      <c r="L37" s="79"/>
    </row>
    <row r="38" spans="1:12" hidden="1" x14ac:dyDescent="0.25">
      <c r="A38" s="32" t="s">
        <v>201</v>
      </c>
      <c r="B38" s="18" t="s">
        <v>40</v>
      </c>
      <c r="C38" s="19" t="s">
        <v>5</v>
      </c>
      <c r="D38" s="19" t="s">
        <v>7</v>
      </c>
      <c r="E38" s="26" t="s">
        <v>249</v>
      </c>
      <c r="F38" s="19"/>
      <c r="G38" s="9"/>
      <c r="H38" s="9"/>
      <c r="I38" s="9">
        <f>I39</f>
        <v>0</v>
      </c>
      <c r="J38" s="9"/>
      <c r="K38" s="9"/>
    </row>
    <row r="39" spans="1:12" ht="51" hidden="1" x14ac:dyDescent="0.25">
      <c r="A39" s="32" t="s">
        <v>354</v>
      </c>
      <c r="B39" s="18" t="s">
        <v>40</v>
      </c>
      <c r="C39" s="18" t="s">
        <v>5</v>
      </c>
      <c r="D39" s="18" t="s">
        <v>7</v>
      </c>
      <c r="E39" s="26" t="s">
        <v>353</v>
      </c>
      <c r="F39" s="23"/>
      <c r="G39" s="9"/>
      <c r="H39" s="9"/>
      <c r="I39" s="9">
        <f>I40</f>
        <v>0</v>
      </c>
      <c r="J39" s="9"/>
      <c r="K39" s="9"/>
    </row>
    <row r="40" spans="1:12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353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353</v>
      </c>
      <c r="F41" s="23" t="s">
        <v>68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2" hidden="1" x14ac:dyDescent="0.25">
      <c r="A42" s="49" t="s">
        <v>201</v>
      </c>
      <c r="B42" s="18" t="s">
        <v>40</v>
      </c>
      <c r="C42" s="18" t="s">
        <v>5</v>
      </c>
      <c r="D42" s="18" t="s">
        <v>7</v>
      </c>
      <c r="E42" s="28" t="s">
        <v>202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0.399999999999999" hidden="1" x14ac:dyDescent="0.25">
      <c r="A43" s="49" t="s">
        <v>204</v>
      </c>
      <c r="B43" s="18" t="s">
        <v>40</v>
      </c>
      <c r="C43" s="18" t="s">
        <v>5</v>
      </c>
      <c r="D43" s="18" t="s">
        <v>7</v>
      </c>
      <c r="E43" s="28" t="s">
        <v>249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5">
      <c r="A44" s="3" t="s">
        <v>148</v>
      </c>
      <c r="B44" s="18" t="s">
        <v>40</v>
      </c>
      <c r="C44" s="18" t="s">
        <v>5</v>
      </c>
      <c r="D44" s="18" t="s">
        <v>7</v>
      </c>
      <c r="E44" s="28" t="s">
        <v>248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248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248</v>
      </c>
      <c r="F46" s="23" t="s">
        <v>54</v>
      </c>
      <c r="G46" s="9"/>
      <c r="H46" s="9"/>
      <c r="I46" s="9">
        <v>0</v>
      </c>
      <c r="J46" s="9"/>
      <c r="K46" s="9"/>
    </row>
    <row r="47" spans="1:12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188</v>
      </c>
      <c r="F47" s="19" t="s">
        <v>50</v>
      </c>
      <c r="G47" s="9"/>
      <c r="H47" s="9"/>
      <c r="I47" s="9">
        <v>0</v>
      </c>
      <c r="J47" s="9"/>
      <c r="K47" s="9"/>
    </row>
    <row r="48" spans="1:12" ht="20.399999999999999" hidden="1" x14ac:dyDescent="0.25">
      <c r="A48" s="3" t="s">
        <v>223</v>
      </c>
      <c r="B48" s="18" t="s">
        <v>40</v>
      </c>
      <c r="C48" s="19" t="s">
        <v>5</v>
      </c>
      <c r="D48" s="19" t="s">
        <v>34</v>
      </c>
      <c r="E48" s="26" t="s">
        <v>188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5">
      <c r="A49" s="3" t="s">
        <v>260</v>
      </c>
      <c r="B49" s="18" t="s">
        <v>40</v>
      </c>
      <c r="C49" s="18" t="s">
        <v>5</v>
      </c>
      <c r="D49" s="18" t="s">
        <v>34</v>
      </c>
      <c r="E49" s="26" t="s">
        <v>261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5">
      <c r="A50" s="3" t="s">
        <v>148</v>
      </c>
      <c r="B50" s="18" t="s">
        <v>40</v>
      </c>
      <c r="C50" s="19" t="s">
        <v>5</v>
      </c>
      <c r="D50" s="19" t="s">
        <v>34</v>
      </c>
      <c r="E50" s="26" t="s">
        <v>267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267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5">
      <c r="A52" s="32"/>
      <c r="B52" s="18"/>
      <c r="C52" s="19"/>
      <c r="D52" s="19"/>
      <c r="E52" s="26" t="s">
        <v>212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5">
      <c r="A53" s="32" t="s">
        <v>195</v>
      </c>
      <c r="B53" s="18" t="s">
        <v>40</v>
      </c>
      <c r="C53" s="19" t="s">
        <v>5</v>
      </c>
      <c r="D53" s="19" t="s">
        <v>34</v>
      </c>
      <c r="E53" s="26" t="s">
        <v>267</v>
      </c>
      <c r="F53" s="18" t="s">
        <v>189</v>
      </c>
      <c r="G53" s="9"/>
      <c r="H53" s="9"/>
      <c r="I53" s="9">
        <v>0</v>
      </c>
      <c r="J53" s="9"/>
      <c r="K53" s="9"/>
    </row>
    <row r="54" spans="1:12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96"/>
      <c r="F58" s="97"/>
      <c r="G58" s="8">
        <f t="shared" ref="G58:I60" si="6">G62</f>
        <v>0</v>
      </c>
      <c r="H58" s="8">
        <f t="shared" si="6"/>
        <v>0</v>
      </c>
      <c r="I58" s="8">
        <f t="shared" si="6"/>
        <v>34000</v>
      </c>
      <c r="J58" s="8"/>
      <c r="K58" s="8"/>
    </row>
    <row r="59" spans="1:12" ht="20.399999999999999" x14ac:dyDescent="0.25">
      <c r="A59" s="3" t="s">
        <v>336</v>
      </c>
      <c r="B59" s="18" t="s">
        <v>40</v>
      </c>
      <c r="C59" s="18" t="s">
        <v>5</v>
      </c>
      <c r="D59" s="18" t="s">
        <v>39</v>
      </c>
      <c r="E59" s="26" t="s">
        <v>147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2" x14ac:dyDescent="0.25">
      <c r="A60" s="3" t="s">
        <v>260</v>
      </c>
      <c r="B60" s="18" t="s">
        <v>40</v>
      </c>
      <c r="C60" s="18" t="s">
        <v>5</v>
      </c>
      <c r="D60" s="18" t="s">
        <v>39</v>
      </c>
      <c r="E60" s="26" t="s">
        <v>268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2" x14ac:dyDescent="0.25">
      <c r="A61" s="3" t="s">
        <v>270</v>
      </c>
      <c r="B61" s="18" t="s">
        <v>40</v>
      </c>
      <c r="C61" s="19" t="s">
        <v>5</v>
      </c>
      <c r="D61" s="19" t="s">
        <v>39</v>
      </c>
      <c r="E61" s="26" t="s">
        <v>269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2" x14ac:dyDescent="0.25">
      <c r="A62" s="3" t="s">
        <v>148</v>
      </c>
      <c r="B62" s="18" t="s">
        <v>40</v>
      </c>
      <c r="C62" s="19" t="s">
        <v>5</v>
      </c>
      <c r="D62" s="19" t="s">
        <v>39</v>
      </c>
      <c r="E62" s="26" t="s">
        <v>346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2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346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2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346</v>
      </c>
      <c r="F64" s="20" t="s">
        <v>57</v>
      </c>
      <c r="G64" s="9"/>
      <c r="H64" s="9"/>
      <c r="I64" s="9">
        <v>34000</v>
      </c>
      <c r="J64" s="9"/>
      <c r="K64" s="9"/>
      <c r="L64" s="7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990490.82000000007</v>
      </c>
      <c r="J65" s="8"/>
      <c r="K65" s="8"/>
    </row>
    <row r="66" spans="1:12" ht="20.399999999999999" x14ac:dyDescent="0.25">
      <c r="A66" s="3" t="s">
        <v>337</v>
      </c>
      <c r="B66" s="18" t="s">
        <v>40</v>
      </c>
      <c r="C66" s="19" t="s">
        <v>5</v>
      </c>
      <c r="D66" s="19" t="s">
        <v>37</v>
      </c>
      <c r="E66" s="26" t="s">
        <v>149</v>
      </c>
      <c r="F66" s="22"/>
      <c r="G66" s="9">
        <f>G69</f>
        <v>0</v>
      </c>
      <c r="H66" s="9">
        <f>H69</f>
        <v>0</v>
      </c>
      <c r="I66" s="9">
        <f>I69</f>
        <v>490490.82</v>
      </c>
      <c r="J66" s="9"/>
      <c r="K66" s="9"/>
    </row>
    <row r="67" spans="1:12" x14ac:dyDescent="0.25">
      <c r="A67" s="3" t="s">
        <v>260</v>
      </c>
      <c r="B67" s="18" t="s">
        <v>40</v>
      </c>
      <c r="C67" s="18" t="s">
        <v>5</v>
      </c>
      <c r="D67" s="18" t="s">
        <v>37</v>
      </c>
      <c r="E67" s="26" t="s">
        <v>280</v>
      </c>
      <c r="F67" s="22"/>
      <c r="G67" s="9"/>
      <c r="H67" s="9"/>
      <c r="I67" s="9">
        <f>I68</f>
        <v>490490.82</v>
      </c>
      <c r="J67" s="9"/>
      <c r="K67" s="9"/>
    </row>
    <row r="68" spans="1:12" x14ac:dyDescent="0.25">
      <c r="A68" s="3" t="s">
        <v>271</v>
      </c>
      <c r="B68" s="18" t="s">
        <v>40</v>
      </c>
      <c r="C68" s="19" t="s">
        <v>5</v>
      </c>
      <c r="D68" s="19" t="s">
        <v>37</v>
      </c>
      <c r="E68" s="26" t="s">
        <v>281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490490.82</v>
      </c>
      <c r="J68" s="9"/>
      <c r="K68" s="9"/>
    </row>
    <row r="69" spans="1:12" x14ac:dyDescent="0.25">
      <c r="A69" s="3" t="s">
        <v>150</v>
      </c>
      <c r="B69" s="18" t="s">
        <v>40</v>
      </c>
      <c r="C69" s="19" t="s">
        <v>5</v>
      </c>
      <c r="D69" s="19" t="s">
        <v>37</v>
      </c>
      <c r="E69" s="26" t="s">
        <v>282</v>
      </c>
      <c r="F69" s="20"/>
      <c r="G69" s="9">
        <f t="shared" si="8"/>
        <v>0</v>
      </c>
      <c r="H69" s="9">
        <f t="shared" si="8"/>
        <v>0</v>
      </c>
      <c r="I69" s="9">
        <f>I70+I74+I72</f>
        <v>490490.82</v>
      </c>
      <c r="J69" s="9"/>
      <c r="K69" s="9"/>
    </row>
    <row r="70" spans="1:12" ht="13.95" customHeight="1" x14ac:dyDescent="0.25">
      <c r="A70" s="32" t="s">
        <v>180</v>
      </c>
      <c r="B70" s="18" t="s">
        <v>40</v>
      </c>
      <c r="C70" s="19" t="s">
        <v>5</v>
      </c>
      <c r="D70" s="19" t="s">
        <v>37</v>
      </c>
      <c r="E70" s="26" t="s">
        <v>282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405461.82</v>
      </c>
      <c r="J70" s="9"/>
      <c r="K70" s="9"/>
    </row>
    <row r="71" spans="1:12" ht="20.399999999999999" x14ac:dyDescent="0.25">
      <c r="A71" s="32" t="s">
        <v>181</v>
      </c>
      <c r="B71" s="18" t="s">
        <v>40</v>
      </c>
      <c r="C71" s="19" t="s">
        <v>5</v>
      </c>
      <c r="D71" s="19" t="s">
        <v>37</v>
      </c>
      <c r="E71" s="26" t="s">
        <v>282</v>
      </c>
      <c r="F71" s="20" t="s">
        <v>48</v>
      </c>
      <c r="G71" s="9">
        <f>G73</f>
        <v>0</v>
      </c>
      <c r="H71" s="9">
        <f>H73</f>
        <v>0</v>
      </c>
      <c r="I71" s="9">
        <f>200000+4461.82+150000+51000</f>
        <v>405461.82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282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5">
      <c r="A73" s="3" t="s">
        <v>231</v>
      </c>
      <c r="B73" s="18" t="s">
        <v>40</v>
      </c>
      <c r="C73" s="19" t="s">
        <v>5</v>
      </c>
      <c r="D73" s="19" t="s">
        <v>37</v>
      </c>
      <c r="E73" s="26" t="s">
        <v>282</v>
      </c>
      <c r="F73" s="23" t="s">
        <v>81</v>
      </c>
      <c r="G73" s="9"/>
      <c r="H73" s="9"/>
      <c r="I73" s="9">
        <v>64001</v>
      </c>
      <c r="J73" s="9"/>
      <c r="K73" s="9"/>
      <c r="L73" s="7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282</v>
      </c>
      <c r="F74" s="23" t="s">
        <v>52</v>
      </c>
      <c r="G74" s="9">
        <f>G75</f>
        <v>0</v>
      </c>
      <c r="H74" s="9">
        <f>H75</f>
        <v>0</v>
      </c>
      <c r="I74" s="9">
        <f>I75+I76</f>
        <v>21028</v>
      </c>
      <c r="J74" s="9"/>
      <c r="K74" s="9"/>
    </row>
    <row r="75" spans="1:12" hidden="1" x14ac:dyDescent="0.25">
      <c r="A75" s="32" t="s">
        <v>214</v>
      </c>
      <c r="B75" s="18" t="s">
        <v>40</v>
      </c>
      <c r="C75" s="19" t="s">
        <v>5</v>
      </c>
      <c r="D75" s="19" t="s">
        <v>37</v>
      </c>
      <c r="E75" s="26" t="s">
        <v>282</v>
      </c>
      <c r="F75" s="23" t="s">
        <v>213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282</v>
      </c>
      <c r="F76" s="23" t="s">
        <v>54</v>
      </c>
      <c r="G76" s="9"/>
      <c r="H76" s="9"/>
      <c r="I76" s="9">
        <f>4528+16500</f>
        <v>21028</v>
      </c>
      <c r="J76" s="9"/>
      <c r="K76" s="9"/>
      <c r="L76" s="7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223</v>
      </c>
      <c r="B87" s="18" t="s">
        <v>40</v>
      </c>
      <c r="C87" s="19" t="s">
        <v>5</v>
      </c>
      <c r="D87" s="19" t="s">
        <v>37</v>
      </c>
      <c r="E87" s="26" t="s">
        <v>142</v>
      </c>
      <c r="F87" s="20"/>
      <c r="G87" s="9">
        <f>G90</f>
        <v>0</v>
      </c>
      <c r="H87" s="9">
        <f>H90</f>
        <v>0</v>
      </c>
      <c r="I87" s="9">
        <f>I88</f>
        <v>500000</v>
      </c>
      <c r="J87" s="9"/>
      <c r="K87" s="9"/>
    </row>
    <row r="88" spans="1:11" hidden="1" x14ac:dyDescent="0.25">
      <c r="A88" s="3" t="s">
        <v>140</v>
      </c>
      <c r="B88" s="18" t="s">
        <v>40</v>
      </c>
      <c r="C88" s="19" t="s">
        <v>5</v>
      </c>
      <c r="D88" s="19" t="s">
        <v>37</v>
      </c>
      <c r="E88" s="26" t="s">
        <v>141</v>
      </c>
      <c r="F88" s="20"/>
      <c r="G88" s="9">
        <f>G90</f>
        <v>0</v>
      </c>
      <c r="H88" s="9">
        <f>H90</f>
        <v>0</v>
      </c>
      <c r="I88" s="9">
        <f>I89</f>
        <v>500000</v>
      </c>
      <c r="J88" s="9"/>
      <c r="K88" s="9"/>
    </row>
    <row r="89" spans="1:11" ht="36.75" hidden="1" customHeight="1" x14ac:dyDescent="0.25">
      <c r="A89" s="32" t="s">
        <v>152</v>
      </c>
      <c r="B89" s="18" t="s">
        <v>40</v>
      </c>
      <c r="C89" s="19" t="s">
        <v>5</v>
      </c>
      <c r="D89" s="19" t="s">
        <v>37</v>
      </c>
      <c r="E89" s="26" t="s">
        <v>151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500000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151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151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151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180</v>
      </c>
      <c r="B93" s="18" t="s">
        <v>40</v>
      </c>
      <c r="C93" s="19" t="s">
        <v>5</v>
      </c>
      <c r="D93" s="19" t="s">
        <v>37</v>
      </c>
      <c r="E93" s="26" t="s">
        <v>151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181</v>
      </c>
      <c r="B94" s="18" t="s">
        <v>40</v>
      </c>
      <c r="C94" s="19" t="s">
        <v>5</v>
      </c>
      <c r="D94" s="19" t="s">
        <v>37</v>
      </c>
      <c r="E94" s="26" t="s">
        <v>151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151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151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151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x14ac:dyDescent="0.25">
      <c r="A99" s="49" t="s">
        <v>201</v>
      </c>
      <c r="B99" s="18" t="s">
        <v>40</v>
      </c>
      <c r="C99" s="18" t="s">
        <v>5</v>
      </c>
      <c r="D99" s="18" t="s">
        <v>37</v>
      </c>
      <c r="E99" s="28" t="s">
        <v>202</v>
      </c>
      <c r="F99" s="22"/>
      <c r="G99" s="9" t="e">
        <f>#REF!</f>
        <v>#REF!</v>
      </c>
      <c r="H99" s="9" t="e">
        <f>#REF!</f>
        <v>#REF!</v>
      </c>
      <c r="I99" s="9">
        <f>I100</f>
        <v>500000</v>
      </c>
      <c r="J99" s="9"/>
      <c r="K99" s="9"/>
    </row>
    <row r="100" spans="1:12" ht="20.399999999999999" x14ac:dyDescent="0.25">
      <c r="A100" s="49" t="s">
        <v>204</v>
      </c>
      <c r="B100" s="18" t="s">
        <v>40</v>
      </c>
      <c r="C100" s="18" t="s">
        <v>5</v>
      </c>
      <c r="D100" s="18" t="s">
        <v>37</v>
      </c>
      <c r="E100" s="28" t="s">
        <v>249</v>
      </c>
      <c r="F100" s="23"/>
      <c r="G100" s="9" t="e">
        <f>#REF!</f>
        <v>#REF!</v>
      </c>
      <c r="H100" s="9" t="e">
        <f>#REF!</f>
        <v>#REF!</v>
      </c>
      <c r="I100" s="9">
        <f>I101</f>
        <v>500000</v>
      </c>
      <c r="J100" s="9"/>
      <c r="K100" s="9"/>
    </row>
    <row r="101" spans="1:12" x14ac:dyDescent="0.25">
      <c r="A101" s="3" t="s">
        <v>148</v>
      </c>
      <c r="B101" s="18" t="s">
        <v>40</v>
      </c>
      <c r="C101" s="18" t="s">
        <v>5</v>
      </c>
      <c r="D101" s="18" t="s">
        <v>37</v>
      </c>
      <c r="E101" s="28" t="s">
        <v>248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500000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248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500000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248</v>
      </c>
      <c r="F103" s="23" t="s">
        <v>54</v>
      </c>
      <c r="G103" s="9"/>
      <c r="H103" s="9"/>
      <c r="I103" s="9">
        <f>325000+75000+50000+50000</f>
        <v>500000</v>
      </c>
      <c r="J103" s="9"/>
      <c r="K103" s="9"/>
      <c r="L103" s="79"/>
    </row>
    <row r="104" spans="1:12" x14ac:dyDescent="0.25">
      <c r="A104" s="33" t="s">
        <v>15</v>
      </c>
      <c r="B104" s="24" t="s">
        <v>40</v>
      </c>
      <c r="C104" s="16" t="s">
        <v>6</v>
      </c>
      <c r="D104" s="53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856600</v>
      </c>
      <c r="J104" s="8">
        <f t="shared" si="14"/>
        <v>856600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2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3" t="s">
        <v>222</v>
      </c>
      <c r="B106" s="18" t="s">
        <v>40</v>
      </c>
      <c r="C106" s="19" t="s">
        <v>6</v>
      </c>
      <c r="D106" s="19" t="s">
        <v>18</v>
      </c>
      <c r="E106" s="26" t="s">
        <v>142</v>
      </c>
      <c r="F106" s="22"/>
      <c r="G106" s="9" t="e">
        <f>G113+G115</f>
        <v>#REF!</v>
      </c>
      <c r="H106" s="9" t="e">
        <f>H113+H115</f>
        <v>#REF!</v>
      </c>
      <c r="I106" s="9">
        <f>I107</f>
        <v>856600</v>
      </c>
      <c r="J106" s="9">
        <f>J113+J115</f>
        <v>856600</v>
      </c>
      <c r="K106" s="9"/>
      <c r="L106" s="79"/>
    </row>
    <row r="107" spans="1:12" x14ac:dyDescent="0.25">
      <c r="A107" s="3" t="s">
        <v>260</v>
      </c>
      <c r="B107" s="18" t="s">
        <v>40</v>
      </c>
      <c r="C107" s="18" t="s">
        <v>6</v>
      </c>
      <c r="D107" s="18" t="s">
        <v>18</v>
      </c>
      <c r="E107" s="26" t="s">
        <v>261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80"/>
    </row>
    <row r="108" spans="1:12" ht="20.399999999999999" x14ac:dyDescent="0.25">
      <c r="A108" s="3" t="s">
        <v>344</v>
      </c>
      <c r="B108" s="18" t="s">
        <v>40</v>
      </c>
      <c r="C108" s="18" t="s">
        <v>6</v>
      </c>
      <c r="D108" s="18" t="s">
        <v>18</v>
      </c>
      <c r="E108" s="26" t="s">
        <v>263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80"/>
    </row>
    <row r="109" spans="1:12" ht="13.2" hidden="1" customHeight="1" x14ac:dyDescent="0.25">
      <c r="A109" s="3" t="s">
        <v>144</v>
      </c>
      <c r="B109" s="18" t="s">
        <v>40</v>
      </c>
      <c r="C109" s="18" t="s">
        <v>6</v>
      </c>
      <c r="D109" s="18" t="s">
        <v>18</v>
      </c>
      <c r="E109" s="26" t="s">
        <v>265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80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74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265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v>0</v>
      </c>
      <c r="J111" s="9"/>
      <c r="K111" s="9"/>
    </row>
    <row r="112" spans="1:12" ht="20.399999999999999" x14ac:dyDescent="0.25">
      <c r="A112" s="3" t="s">
        <v>153</v>
      </c>
      <c r="B112" s="18" t="s">
        <v>40</v>
      </c>
      <c r="C112" s="19" t="s">
        <v>6</v>
      </c>
      <c r="D112" s="19" t="s">
        <v>18</v>
      </c>
      <c r="E112" s="26" t="s">
        <v>283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283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283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  <c r="L116" s="75"/>
      <c r="M116" s="75"/>
      <c r="N116" s="66"/>
      <c r="O116" s="66"/>
      <c r="P116" s="66"/>
      <c r="Q116" s="66"/>
      <c r="R116" s="66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75"/>
      <c r="M117" s="75"/>
      <c r="N117" s="66"/>
      <c r="O117" s="66"/>
      <c r="P117" s="66"/>
      <c r="Q117" s="66"/>
      <c r="R117" s="66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98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758579.91</v>
      </c>
      <c r="J118" s="11">
        <f>J125</f>
        <v>56209.75</v>
      </c>
      <c r="K118" s="11">
        <f>K119+K137+K125+K144</f>
        <v>15708.869999999999</v>
      </c>
      <c r="L118" s="75"/>
      <c r="M118" s="75"/>
      <c r="N118" s="66"/>
      <c r="O118" s="66"/>
      <c r="P118" s="66"/>
      <c r="Q118" s="66"/>
      <c r="R118" s="66"/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75"/>
      <c r="M119" s="75"/>
      <c r="N119" s="66"/>
      <c r="O119" s="66"/>
      <c r="P119" s="66"/>
      <c r="Q119" s="66"/>
      <c r="R119" s="66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75"/>
      <c r="M120" s="75"/>
      <c r="N120" s="66"/>
      <c r="O120" s="66"/>
      <c r="P120" s="66"/>
      <c r="Q120" s="66"/>
      <c r="R120" s="66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75"/>
      <c r="M121" s="75"/>
      <c r="N121" s="66"/>
      <c r="O121" s="66"/>
      <c r="P121" s="66"/>
      <c r="Q121" s="66"/>
      <c r="R121" s="66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96"/>
      <c r="F125" s="17"/>
      <c r="G125" s="8" t="e">
        <f>#REF!</f>
        <v>#REF!</v>
      </c>
      <c r="H125" s="8" t="e">
        <f>#REF!</f>
        <v>#REF!</v>
      </c>
      <c r="I125" s="8">
        <f>I126</f>
        <v>71918.62</v>
      </c>
      <c r="J125" s="9">
        <f>J126</f>
        <v>56209.75</v>
      </c>
      <c r="K125" s="9">
        <f>K128</f>
        <v>15708.869999999999</v>
      </c>
      <c r="L125" s="79"/>
    </row>
    <row r="126" spans="1:22" ht="20.399999999999999" x14ac:dyDescent="0.25">
      <c r="A126" s="3" t="s">
        <v>222</v>
      </c>
      <c r="B126" s="18" t="s">
        <v>40</v>
      </c>
      <c r="C126" s="19" t="s">
        <v>18</v>
      </c>
      <c r="D126" s="19" t="s">
        <v>7</v>
      </c>
      <c r="E126" s="26" t="s">
        <v>142</v>
      </c>
      <c r="F126" s="22"/>
      <c r="G126" s="9" t="e">
        <f>#REF!+G137</f>
        <v>#REF!</v>
      </c>
      <c r="H126" s="9" t="e">
        <f>#REF!+H137</f>
        <v>#REF!</v>
      </c>
      <c r="I126" s="9">
        <f>I128</f>
        <v>71918.62</v>
      </c>
      <c r="J126" s="9">
        <f>J128</f>
        <v>56209.75</v>
      </c>
      <c r="K126" s="9">
        <f>K128</f>
        <v>15708.869999999999</v>
      </c>
      <c r="L126" s="67"/>
      <c r="M126" s="76"/>
      <c r="N126" s="68"/>
      <c r="O126" s="68"/>
      <c r="P126" s="69"/>
      <c r="Q126" s="70"/>
      <c r="R126" s="47"/>
      <c r="S126" s="47"/>
      <c r="T126" s="47"/>
      <c r="U126" s="47"/>
      <c r="V126" s="47"/>
    </row>
    <row r="127" spans="1:22" x14ac:dyDescent="0.25">
      <c r="A127" s="3" t="s">
        <v>260</v>
      </c>
      <c r="B127" s="18" t="s">
        <v>40</v>
      </c>
      <c r="C127" s="18" t="s">
        <v>18</v>
      </c>
      <c r="D127" s="18" t="s">
        <v>7</v>
      </c>
      <c r="E127" s="26" t="s">
        <v>261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0.399999999999999" x14ac:dyDescent="0.25">
      <c r="A128" s="3" t="s">
        <v>262</v>
      </c>
      <c r="B128" s="18" t="s">
        <v>40</v>
      </c>
      <c r="C128" s="19" t="s">
        <v>18</v>
      </c>
      <c r="D128" s="19" t="s">
        <v>7</v>
      </c>
      <c r="E128" s="26" t="s">
        <v>263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0.399999999999999" x14ac:dyDescent="0.25">
      <c r="A129" s="3" t="s">
        <v>235</v>
      </c>
      <c r="B129" s="18" t="s">
        <v>40</v>
      </c>
      <c r="C129" s="19" t="s">
        <v>18</v>
      </c>
      <c r="D129" s="19" t="s">
        <v>7</v>
      </c>
      <c r="E129" s="26" t="s">
        <v>285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67"/>
      <c r="M129" s="76"/>
      <c r="N129" s="68"/>
      <c r="O129" s="68"/>
      <c r="P129" s="69"/>
      <c r="Q129" s="70"/>
      <c r="R129" s="47"/>
      <c r="S129" s="47"/>
      <c r="T129" s="47"/>
      <c r="U129" s="47"/>
      <c r="V129" s="47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67"/>
      <c r="M130" s="76"/>
      <c r="N130" s="68"/>
      <c r="O130" s="68"/>
      <c r="P130" s="69"/>
      <c r="Q130" s="70"/>
      <c r="R130" s="47"/>
      <c r="S130" s="47"/>
      <c r="T130" s="47"/>
      <c r="U130" s="47"/>
      <c r="V130" s="47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285</v>
      </c>
      <c r="F131" s="20" t="s">
        <v>68</v>
      </c>
      <c r="G131" s="9" t="e">
        <f>G135+G136</f>
        <v>#REF!</v>
      </c>
      <c r="H131" s="9" t="e">
        <f>H135+H136</f>
        <v>#REF!</v>
      </c>
      <c r="I131" s="9">
        <v>52309.75</v>
      </c>
      <c r="J131" s="9">
        <f>I131</f>
        <v>52309.75</v>
      </c>
      <c r="K131" s="9"/>
      <c r="L131" s="67"/>
      <c r="M131" s="76"/>
      <c r="N131" s="68"/>
      <c r="O131" s="68"/>
      <c r="P131" s="69"/>
      <c r="Q131" s="70"/>
      <c r="R131" s="47"/>
      <c r="S131" s="47"/>
      <c r="T131" s="47"/>
      <c r="U131" s="47"/>
      <c r="V131" s="47"/>
    </row>
    <row r="132" spans="1:22" ht="30.6" x14ac:dyDescent="0.25">
      <c r="A132" s="3" t="s">
        <v>236</v>
      </c>
      <c r="B132" s="18" t="s">
        <v>40</v>
      </c>
      <c r="C132" s="19" t="s">
        <v>18</v>
      </c>
      <c r="D132" s="19" t="s">
        <v>7</v>
      </c>
      <c r="E132" s="26" t="s">
        <v>286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5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286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5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286</v>
      </c>
      <c r="F134" s="23" t="s">
        <v>68</v>
      </c>
      <c r="G134" s="9" t="e">
        <f>#REF!</f>
        <v>#REF!</v>
      </c>
      <c r="H134" s="9" t="e">
        <f>#REF!</f>
        <v>#REF!</v>
      </c>
      <c r="I134" s="9">
        <f>12060+3648.87</f>
        <v>15708.869999999999</v>
      </c>
      <c r="J134" s="9"/>
      <c r="K134" s="9">
        <f>I134</f>
        <v>15708.869999999999</v>
      </c>
    </row>
    <row r="135" spans="1:22" ht="13.2" customHeight="1" x14ac:dyDescent="0.25">
      <c r="A135" s="32" t="s">
        <v>180</v>
      </c>
      <c r="B135" s="18" t="s">
        <v>40</v>
      </c>
      <c r="C135" s="19" t="s">
        <v>18</v>
      </c>
      <c r="D135" s="19" t="s">
        <v>7</v>
      </c>
      <c r="E135" s="26" t="s">
        <v>286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67"/>
      <c r="M135" s="76"/>
      <c r="N135" s="68"/>
      <c r="O135" s="68"/>
      <c r="P135" s="69"/>
      <c r="Q135" s="70"/>
      <c r="R135" s="47"/>
      <c r="S135" s="47"/>
      <c r="T135" s="47"/>
      <c r="U135" s="47"/>
      <c r="V135" s="47"/>
    </row>
    <row r="136" spans="1:22" ht="20.399999999999999" x14ac:dyDescent="0.25">
      <c r="A136" s="32" t="s">
        <v>181</v>
      </c>
      <c r="B136" s="18" t="s">
        <v>40</v>
      </c>
      <c r="C136" s="19" t="s">
        <v>18</v>
      </c>
      <c r="D136" s="19" t="s">
        <v>7</v>
      </c>
      <c r="E136" s="26" t="s">
        <v>286</v>
      </c>
      <c r="F136" s="20" t="s">
        <v>48</v>
      </c>
      <c r="G136" s="9" t="e">
        <f>G132</f>
        <v>#REF!</v>
      </c>
      <c r="H136" s="9" t="e">
        <f>H132</f>
        <v>#REF!</v>
      </c>
      <c r="I136" s="9">
        <v>3900</v>
      </c>
      <c r="J136" s="9">
        <f>I136</f>
        <v>3900</v>
      </c>
      <c r="K136" s="9"/>
      <c r="L136" s="67"/>
      <c r="M136" s="76"/>
      <c r="N136" s="68"/>
      <c r="O136" s="68"/>
      <c r="P136" s="69"/>
      <c r="Q136" s="70"/>
      <c r="R136" s="47"/>
      <c r="S136" s="47"/>
      <c r="T136" s="47"/>
      <c r="U136" s="47"/>
      <c r="V136" s="47"/>
    </row>
    <row r="137" spans="1:22" ht="20.399999999999999" x14ac:dyDescent="0.25">
      <c r="A137" s="33" t="s">
        <v>247</v>
      </c>
      <c r="B137" s="16" t="s">
        <v>40</v>
      </c>
      <c r="C137" s="16" t="s">
        <v>18</v>
      </c>
      <c r="D137" s="16" t="s">
        <v>30</v>
      </c>
      <c r="E137" s="96"/>
      <c r="F137" s="17"/>
      <c r="G137" s="8" t="e">
        <f>G141</f>
        <v>#REF!</v>
      </c>
      <c r="H137" s="8" t="e">
        <f>H141</f>
        <v>#REF!</v>
      </c>
      <c r="I137" s="8">
        <f>I138</f>
        <v>630000</v>
      </c>
      <c r="J137" s="9"/>
      <c r="K137" s="9"/>
      <c r="L137" s="79"/>
    </row>
    <row r="138" spans="1:22" ht="30.6" x14ac:dyDescent="0.25">
      <c r="A138" s="3" t="s">
        <v>225</v>
      </c>
      <c r="B138" s="18" t="s">
        <v>40</v>
      </c>
      <c r="C138" s="19" t="s">
        <v>18</v>
      </c>
      <c r="D138" s="18" t="s">
        <v>30</v>
      </c>
      <c r="E138" s="26" t="s">
        <v>154</v>
      </c>
      <c r="F138" s="20"/>
      <c r="G138" s="9" t="e">
        <f>#REF!+G141</f>
        <v>#REF!</v>
      </c>
      <c r="H138" s="9" t="e">
        <f>#REF!+H141</f>
        <v>#REF!</v>
      </c>
      <c r="I138" s="9">
        <f>I141</f>
        <v>630000</v>
      </c>
      <c r="J138" s="9"/>
      <c r="K138" s="9"/>
    </row>
    <row r="139" spans="1:22" x14ac:dyDescent="0.25">
      <c r="A139" s="3" t="s">
        <v>260</v>
      </c>
      <c r="B139" s="18" t="s">
        <v>40</v>
      </c>
      <c r="C139" s="18" t="s">
        <v>18</v>
      </c>
      <c r="D139" s="18" t="s">
        <v>30</v>
      </c>
      <c r="E139" s="26" t="s">
        <v>287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272</v>
      </c>
      <c r="B140" s="18" t="s">
        <v>40</v>
      </c>
      <c r="C140" s="19" t="s">
        <v>18</v>
      </c>
      <c r="D140" s="18" t="s">
        <v>30</v>
      </c>
      <c r="E140" s="26" t="s">
        <v>288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150</v>
      </c>
      <c r="B141" s="18" t="s">
        <v>40</v>
      </c>
      <c r="C141" s="19" t="s">
        <v>18</v>
      </c>
      <c r="D141" s="18" t="s">
        <v>30</v>
      </c>
      <c r="E141" s="26" t="s">
        <v>289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2" customHeight="1" x14ac:dyDescent="0.25">
      <c r="A142" s="32" t="s">
        <v>180</v>
      </c>
      <c r="B142" s="18" t="s">
        <v>40</v>
      </c>
      <c r="C142" s="19" t="s">
        <v>18</v>
      </c>
      <c r="D142" s="18" t="s">
        <v>30</v>
      </c>
      <c r="E142" s="26" t="s">
        <v>289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181</v>
      </c>
      <c r="B143" s="18" t="s">
        <v>40</v>
      </c>
      <c r="C143" s="19" t="s">
        <v>18</v>
      </c>
      <c r="D143" s="18" t="s">
        <v>30</v>
      </c>
      <c r="E143" s="26" t="s">
        <v>289</v>
      </c>
      <c r="F143" s="20" t="s">
        <v>48</v>
      </c>
      <c r="G143" s="9" t="e">
        <f>#REF!</f>
        <v>#REF!</v>
      </c>
      <c r="H143" s="9" t="e">
        <f>#REF!</f>
        <v>#REF!</v>
      </c>
      <c r="I143" s="9">
        <f>50000+580000</f>
        <v>630000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96"/>
      <c r="F144" s="17"/>
      <c r="G144" s="8" t="e">
        <f>G148</f>
        <v>#REF!</v>
      </c>
      <c r="H144" s="8" t="e">
        <f>H148</f>
        <v>#REF!</v>
      </c>
      <c r="I144" s="8">
        <f>I145</f>
        <v>56661.29</v>
      </c>
      <c r="J144" s="9"/>
      <c r="K144" s="9"/>
      <c r="L144" s="79"/>
      <c r="M144" s="77"/>
      <c r="N144" s="68"/>
      <c r="O144" s="68"/>
      <c r="P144" s="69"/>
      <c r="Q144" s="70"/>
      <c r="R144" s="47"/>
      <c r="S144" s="47"/>
      <c r="T144" s="47"/>
      <c r="U144" s="47"/>
      <c r="V144" s="47"/>
    </row>
    <row r="145" spans="1:22" ht="20.399999999999999" x14ac:dyDescent="0.25">
      <c r="A145" s="3" t="s">
        <v>338</v>
      </c>
      <c r="B145" s="19" t="s">
        <v>40</v>
      </c>
      <c r="C145" s="19" t="s">
        <v>18</v>
      </c>
      <c r="D145" s="19" t="s">
        <v>80</v>
      </c>
      <c r="E145" s="26" t="s">
        <v>156</v>
      </c>
      <c r="F145" s="20"/>
      <c r="G145" s="9" t="e">
        <f>G148</f>
        <v>#REF!</v>
      </c>
      <c r="H145" s="9" t="e">
        <f>H148</f>
        <v>#REF!</v>
      </c>
      <c r="I145" s="9">
        <f>I147</f>
        <v>56661.29</v>
      </c>
      <c r="J145" s="9"/>
      <c r="K145" s="9"/>
    </row>
    <row r="146" spans="1:22" x14ac:dyDescent="0.25">
      <c r="A146" s="3" t="s">
        <v>260</v>
      </c>
      <c r="B146" s="18" t="s">
        <v>40</v>
      </c>
      <c r="C146" s="18" t="s">
        <v>18</v>
      </c>
      <c r="D146" s="18" t="s">
        <v>80</v>
      </c>
      <c r="E146" s="26" t="s">
        <v>290</v>
      </c>
      <c r="F146" s="22"/>
      <c r="G146" s="9"/>
      <c r="H146" s="9"/>
      <c r="I146" s="9">
        <f>I147</f>
        <v>56661.29</v>
      </c>
      <c r="J146" s="9"/>
      <c r="K146" s="9"/>
    </row>
    <row r="147" spans="1:22" ht="21.75" customHeight="1" x14ac:dyDescent="0.25">
      <c r="A147" s="3" t="s">
        <v>273</v>
      </c>
      <c r="B147" s="19" t="s">
        <v>40</v>
      </c>
      <c r="C147" s="19" t="s">
        <v>18</v>
      </c>
      <c r="D147" s="19" t="s">
        <v>80</v>
      </c>
      <c r="E147" s="26" t="s">
        <v>291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56661.29</v>
      </c>
      <c r="J147" s="9"/>
      <c r="K147" s="9"/>
      <c r="L147" s="67"/>
      <c r="M147" s="77"/>
      <c r="N147" s="68"/>
      <c r="O147" s="68"/>
      <c r="P147" s="69"/>
      <c r="Q147" s="70"/>
      <c r="R147" s="47"/>
      <c r="S147" s="47"/>
      <c r="T147" s="47"/>
      <c r="U147" s="47"/>
      <c r="V147" s="47"/>
    </row>
    <row r="148" spans="1:22" ht="20.399999999999999" x14ac:dyDescent="0.25">
      <c r="A148" s="3" t="s">
        <v>211</v>
      </c>
      <c r="B148" s="19" t="s">
        <v>40</v>
      </c>
      <c r="C148" s="19" t="s">
        <v>18</v>
      </c>
      <c r="D148" s="19" t="s">
        <v>80</v>
      </c>
      <c r="E148" s="26" t="s">
        <v>292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67"/>
      <c r="M148" s="77"/>
      <c r="N148" s="68"/>
      <c r="O148" s="68"/>
      <c r="P148" s="69"/>
      <c r="Q148" s="70"/>
      <c r="R148" s="47"/>
      <c r="S148" s="47"/>
      <c r="T148" s="47"/>
      <c r="U148" s="47"/>
      <c r="V148" s="47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292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45329.03-5443.2</f>
        <v>39885.83</v>
      </c>
      <c r="J150" s="9"/>
      <c r="K150" s="9"/>
      <c r="M150" s="73"/>
    </row>
    <row r="151" spans="1:22" ht="13.2" customHeight="1" x14ac:dyDescent="0.25">
      <c r="A151" s="32" t="s">
        <v>180</v>
      </c>
      <c r="B151" s="19" t="s">
        <v>40</v>
      </c>
      <c r="C151" s="19" t="s">
        <v>18</v>
      </c>
      <c r="D151" s="19" t="s">
        <v>80</v>
      </c>
      <c r="E151" s="26" t="s">
        <v>292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181</v>
      </c>
      <c r="B152" s="19" t="s">
        <v>40</v>
      </c>
      <c r="C152" s="19" t="s">
        <v>18</v>
      </c>
      <c r="D152" s="19" t="s">
        <v>80</v>
      </c>
      <c r="E152" s="26" t="s">
        <v>292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5443.2</v>
      </c>
      <c r="J152" s="9"/>
      <c r="K152" s="9"/>
    </row>
    <row r="153" spans="1:22" ht="12.6" customHeight="1" x14ac:dyDescent="0.25">
      <c r="A153" s="3" t="s">
        <v>157</v>
      </c>
      <c r="B153" s="19" t="s">
        <v>40</v>
      </c>
      <c r="C153" s="19" t="s">
        <v>18</v>
      </c>
      <c r="D153" s="19" t="s">
        <v>80</v>
      </c>
      <c r="E153" s="26" t="s">
        <v>293</v>
      </c>
      <c r="F153" s="20"/>
      <c r="G153" s="9" t="e">
        <f>G156</f>
        <v>#REF!</v>
      </c>
      <c r="H153" s="9" t="e">
        <f>H156</f>
        <v>#REF!</v>
      </c>
      <c r="I153" s="9">
        <f>I156+I154</f>
        <v>11332.26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9971.4600000000009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293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11332.28-1360.8-0.02</f>
        <v>9971.4600000000009</v>
      </c>
      <c r="J155" s="9"/>
      <c r="K155" s="9"/>
      <c r="L155" s="73"/>
      <c r="M155" s="73"/>
      <c r="N155" s="45"/>
      <c r="O155" s="45"/>
      <c r="P155" s="45"/>
      <c r="Q155" s="45"/>
      <c r="R155" s="45"/>
    </row>
    <row r="156" spans="1:22" s="13" customFormat="1" ht="13.2" customHeight="1" x14ac:dyDescent="0.25">
      <c r="A156" s="32" t="s">
        <v>180</v>
      </c>
      <c r="B156" s="19" t="s">
        <v>40</v>
      </c>
      <c r="C156" s="19" t="s">
        <v>18</v>
      </c>
      <c r="D156" s="19" t="s">
        <v>80</v>
      </c>
      <c r="E156" s="26" t="s">
        <v>293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  <c r="L156" s="73"/>
      <c r="M156" s="73"/>
      <c r="N156" s="45"/>
      <c r="O156" s="45"/>
      <c r="P156" s="45"/>
      <c r="Q156" s="45"/>
      <c r="R156" s="45"/>
    </row>
    <row r="157" spans="1:22" s="13" customFormat="1" ht="20.399999999999999" x14ac:dyDescent="0.25">
      <c r="A157" s="32" t="s">
        <v>181</v>
      </c>
      <c r="B157" s="19" t="s">
        <v>40</v>
      </c>
      <c r="C157" s="19" t="s">
        <v>18</v>
      </c>
      <c r="D157" s="19" t="s">
        <v>80</v>
      </c>
      <c r="E157" s="26" t="s">
        <v>293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1360.8</v>
      </c>
      <c r="J157" s="9"/>
      <c r="K157" s="9"/>
      <c r="L157" s="73"/>
      <c r="M157" s="73"/>
      <c r="N157" s="45"/>
      <c r="O157" s="45"/>
      <c r="P157" s="45"/>
      <c r="Q157" s="45"/>
      <c r="R157" s="45"/>
    </row>
    <row r="158" spans="1:22" hidden="1" x14ac:dyDescent="0.25">
      <c r="A158" s="3" t="s">
        <v>148</v>
      </c>
      <c r="B158" s="18" t="s">
        <v>40</v>
      </c>
      <c r="C158" s="18" t="s">
        <v>18</v>
      </c>
      <c r="D158" s="18" t="s">
        <v>80</v>
      </c>
      <c r="E158" s="26" t="s">
        <v>294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180</v>
      </c>
      <c r="B159" s="18" t="s">
        <v>40</v>
      </c>
      <c r="C159" s="18" t="s">
        <v>18</v>
      </c>
      <c r="D159" s="18" t="s">
        <v>80</v>
      </c>
      <c r="E159" s="26" t="s">
        <v>294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181</v>
      </c>
      <c r="B160" s="18" t="s">
        <v>40</v>
      </c>
      <c r="C160" s="18" t="s">
        <v>18</v>
      </c>
      <c r="D160" s="18" t="s">
        <v>80</v>
      </c>
      <c r="E160" s="26" t="s">
        <v>294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54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8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99"/>
      <c r="G162" s="8" t="e">
        <f>#REF!+#REF!</f>
        <v>#REF!</v>
      </c>
      <c r="H162" s="8" t="e">
        <f>#REF!+#REF!</f>
        <v>#REF!</v>
      </c>
      <c r="I162" s="8">
        <f>I163</f>
        <v>500000</v>
      </c>
      <c r="J162" s="12"/>
      <c r="K162" s="12"/>
      <c r="L162" s="79"/>
    </row>
    <row r="163" spans="1:18" ht="20.399999999999999" x14ac:dyDescent="0.25">
      <c r="A163" s="3" t="s">
        <v>256</v>
      </c>
      <c r="B163" s="18" t="s">
        <v>40</v>
      </c>
      <c r="C163" s="19" t="s">
        <v>7</v>
      </c>
      <c r="D163" s="19" t="s">
        <v>5</v>
      </c>
      <c r="E163" s="28" t="s">
        <v>164</v>
      </c>
      <c r="F163" s="22"/>
      <c r="G163" s="9" t="e">
        <f>G165+#REF!</f>
        <v>#REF!</v>
      </c>
      <c r="H163" s="9" t="e">
        <f>H165+#REF!</f>
        <v>#REF!</v>
      </c>
      <c r="I163" s="9">
        <f>I165</f>
        <v>500000</v>
      </c>
      <c r="J163" s="9"/>
      <c r="K163" s="9"/>
    </row>
    <row r="164" spans="1:18" x14ac:dyDescent="0.25">
      <c r="A164" s="3" t="s">
        <v>260</v>
      </c>
      <c r="B164" s="18" t="s">
        <v>40</v>
      </c>
      <c r="C164" s="18" t="s">
        <v>7</v>
      </c>
      <c r="D164" s="18" t="s">
        <v>5</v>
      </c>
      <c r="E164" s="26" t="s">
        <v>295</v>
      </c>
      <c r="F164" s="22"/>
      <c r="G164" s="9"/>
      <c r="H164" s="9"/>
      <c r="I164" s="9">
        <f>I165</f>
        <v>500000</v>
      </c>
      <c r="J164" s="9"/>
      <c r="K164" s="9"/>
    </row>
    <row r="165" spans="1:18" s="13" customFormat="1" ht="19.95" customHeight="1" x14ac:dyDescent="0.25">
      <c r="A165" s="3" t="s">
        <v>274</v>
      </c>
      <c r="B165" s="18" t="s">
        <v>40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71"/>
      <c r="M165" s="73"/>
      <c r="N165" s="45"/>
      <c r="O165" s="45"/>
      <c r="P165" s="45"/>
      <c r="Q165" s="45"/>
      <c r="R165" s="45"/>
    </row>
    <row r="166" spans="1:18" s="13" customFormat="1" ht="20.399999999999999" hidden="1" x14ac:dyDescent="0.25">
      <c r="A166" s="3" t="s">
        <v>183</v>
      </c>
      <c r="B166" s="18" t="s">
        <v>40</v>
      </c>
      <c r="C166" s="18" t="s">
        <v>7</v>
      </c>
      <c r="D166" s="18" t="s">
        <v>5</v>
      </c>
      <c r="E166" s="28" t="s">
        <v>297</v>
      </c>
      <c r="F166" s="20"/>
      <c r="G166" s="12"/>
      <c r="H166" s="12"/>
      <c r="I166" s="9">
        <f t="shared" ref="G166:I168" si="22">I167</f>
        <v>0</v>
      </c>
      <c r="J166" s="9"/>
      <c r="K166" s="9"/>
      <c r="L166" s="71"/>
      <c r="M166" s="73"/>
      <c r="N166" s="45"/>
      <c r="O166" s="45"/>
      <c r="P166" s="45"/>
      <c r="Q166" s="45"/>
      <c r="R166" s="45"/>
    </row>
    <row r="167" spans="1:18" s="13" customFormat="1" ht="20.399999999999999" hidden="1" x14ac:dyDescent="0.25">
      <c r="A167" s="32" t="s">
        <v>182</v>
      </c>
      <c r="B167" s="18" t="s">
        <v>40</v>
      </c>
      <c r="C167" s="19" t="s">
        <v>7</v>
      </c>
      <c r="D167" s="19" t="s">
        <v>5</v>
      </c>
      <c r="E167" s="28" t="s">
        <v>297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71"/>
      <c r="M167" s="73"/>
      <c r="N167" s="45"/>
      <c r="O167" s="45"/>
      <c r="P167" s="45"/>
      <c r="Q167" s="45"/>
      <c r="R167" s="45"/>
    </row>
    <row r="168" spans="1:18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297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8" x14ac:dyDescent="0.25">
      <c r="A169" s="49" t="s">
        <v>205</v>
      </c>
      <c r="B169" s="18" t="s">
        <v>40</v>
      </c>
      <c r="C169" s="19" t="s">
        <v>7</v>
      </c>
      <c r="D169" s="19" t="s">
        <v>5</v>
      </c>
      <c r="E169" s="28" t="s">
        <v>298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8" ht="20.399999999999999" x14ac:dyDescent="0.25">
      <c r="A170" s="32" t="s">
        <v>182</v>
      </c>
      <c r="B170" s="18" t="s">
        <v>40</v>
      </c>
      <c r="C170" s="19" t="s">
        <v>7</v>
      </c>
      <c r="D170" s="19" t="s">
        <v>5</v>
      </c>
      <c r="E170" s="28" t="s">
        <v>298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8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298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500000</v>
      </c>
      <c r="J171" s="9"/>
      <c r="K171" s="9"/>
    </row>
    <row r="172" spans="1:18" ht="13.5" hidden="1" customHeight="1" x14ac:dyDescent="0.25">
      <c r="A172" s="3" t="s">
        <v>238</v>
      </c>
      <c r="B172" s="18" t="s">
        <v>40</v>
      </c>
      <c r="C172" s="19" t="s">
        <v>7</v>
      </c>
      <c r="D172" s="18" t="s">
        <v>8</v>
      </c>
      <c r="E172" s="28"/>
      <c r="F172" s="55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5">
      <c r="A173" s="3" t="s">
        <v>226</v>
      </c>
      <c r="B173" s="18" t="s">
        <v>40</v>
      </c>
      <c r="C173" s="19" t="s">
        <v>7</v>
      </c>
      <c r="D173" s="18" t="s">
        <v>8</v>
      </c>
      <c r="E173" s="28" t="s">
        <v>164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5"/>
    </row>
    <row r="174" spans="1:18" hidden="1" x14ac:dyDescent="0.25">
      <c r="A174" s="3" t="s">
        <v>260</v>
      </c>
      <c r="B174" s="18" t="s">
        <v>40</v>
      </c>
      <c r="C174" s="18" t="s">
        <v>7</v>
      </c>
      <c r="D174" s="18" t="s">
        <v>8</v>
      </c>
      <c r="E174" s="26" t="s">
        <v>295</v>
      </c>
      <c r="F174" s="22"/>
      <c r="G174" s="9"/>
      <c r="H174" s="9"/>
      <c r="I174" s="9">
        <f>I175</f>
        <v>0</v>
      </c>
      <c r="J174" s="9"/>
      <c r="K174" s="9"/>
      <c r="N174" s="45"/>
    </row>
    <row r="175" spans="1:18" ht="20.399999999999999" hidden="1" x14ac:dyDescent="0.25">
      <c r="A175" s="3" t="s">
        <v>274</v>
      </c>
      <c r="B175" s="18" t="s">
        <v>40</v>
      </c>
      <c r="C175" s="19" t="s">
        <v>7</v>
      </c>
      <c r="D175" s="18" t="s">
        <v>8</v>
      </c>
      <c r="E175" s="28" t="s">
        <v>296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5">
      <c r="A176" s="37" t="s">
        <v>239</v>
      </c>
      <c r="B176" s="18" t="s">
        <v>40</v>
      </c>
      <c r="C176" s="19" t="s">
        <v>7</v>
      </c>
      <c r="D176" s="18" t="s">
        <v>8</v>
      </c>
      <c r="E176" s="26" t="s">
        <v>299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2" ht="30.6" hidden="1" x14ac:dyDescent="0.25">
      <c r="A177" s="32" t="s">
        <v>180</v>
      </c>
      <c r="B177" s="18" t="s">
        <v>40</v>
      </c>
      <c r="C177" s="19" t="s">
        <v>7</v>
      </c>
      <c r="D177" s="18" t="s">
        <v>8</v>
      </c>
      <c r="E177" s="26" t="s">
        <v>299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2" ht="20.399999999999999" hidden="1" x14ac:dyDescent="0.25">
      <c r="A178" s="32" t="s">
        <v>181</v>
      </c>
      <c r="B178" s="18" t="s">
        <v>40</v>
      </c>
      <c r="C178" s="19" t="s">
        <v>7</v>
      </c>
      <c r="D178" s="18" t="s">
        <v>8</v>
      </c>
      <c r="E178" s="26" t="s">
        <v>299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2" hidden="1" x14ac:dyDescent="0.25">
      <c r="A179" s="37" t="s">
        <v>150</v>
      </c>
      <c r="B179" s="18" t="s">
        <v>40</v>
      </c>
      <c r="C179" s="19" t="s">
        <v>7</v>
      </c>
      <c r="D179" s="18" t="s">
        <v>8</v>
      </c>
      <c r="E179" s="28" t="s">
        <v>298</v>
      </c>
      <c r="F179" s="20"/>
      <c r="G179" s="9"/>
      <c r="H179" s="9"/>
      <c r="I179" s="9">
        <f>I180</f>
        <v>0</v>
      </c>
      <c r="J179" s="9"/>
      <c r="K179" s="9"/>
    </row>
    <row r="180" spans="1:12" ht="30.6" hidden="1" x14ac:dyDescent="0.25">
      <c r="A180" s="32" t="s">
        <v>180</v>
      </c>
      <c r="B180" s="18" t="s">
        <v>40</v>
      </c>
      <c r="C180" s="19" t="s">
        <v>7</v>
      </c>
      <c r="D180" s="18" t="s">
        <v>8</v>
      </c>
      <c r="E180" s="28" t="s">
        <v>298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2" ht="22.5" hidden="1" customHeight="1" x14ac:dyDescent="0.25">
      <c r="A181" s="32" t="s">
        <v>181</v>
      </c>
      <c r="B181" s="18" t="s">
        <v>40</v>
      </c>
      <c r="C181" s="19" t="s">
        <v>7</v>
      </c>
      <c r="D181" s="18" t="s">
        <v>8</v>
      </c>
      <c r="E181" s="28" t="s">
        <v>298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2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99"/>
      <c r="G182" s="8" t="e">
        <f>G183+G193+#REF!</f>
        <v>#REF!</v>
      </c>
      <c r="H182" s="8" t="e">
        <f>H183+H193+#REF!</f>
        <v>#REF!</v>
      </c>
      <c r="I182" s="8">
        <f>I183</f>
        <v>3769889.63</v>
      </c>
      <c r="J182" s="9"/>
      <c r="K182" s="9"/>
      <c r="L182" s="79"/>
    </row>
    <row r="183" spans="1:12" ht="20.399999999999999" x14ac:dyDescent="0.25">
      <c r="A183" s="3" t="s">
        <v>339</v>
      </c>
      <c r="B183" s="18" t="s">
        <v>40</v>
      </c>
      <c r="C183" s="19" t="s">
        <v>7</v>
      </c>
      <c r="D183" s="19" t="s">
        <v>9</v>
      </c>
      <c r="E183" s="28" t="s">
        <v>158</v>
      </c>
      <c r="F183" s="22"/>
      <c r="G183" s="9" t="e">
        <f>G187</f>
        <v>#REF!</v>
      </c>
      <c r="H183" s="9" t="e">
        <f>H187</f>
        <v>#REF!</v>
      </c>
      <c r="I183" s="9">
        <f>I186</f>
        <v>3769889.63</v>
      </c>
      <c r="J183" s="9"/>
      <c r="K183" s="9"/>
    </row>
    <row r="184" spans="1:12" x14ac:dyDescent="0.25">
      <c r="A184" s="3" t="s">
        <v>260</v>
      </c>
      <c r="B184" s="18" t="s">
        <v>40</v>
      </c>
      <c r="C184" s="18" t="s">
        <v>7</v>
      </c>
      <c r="D184" s="18" t="s">
        <v>9</v>
      </c>
      <c r="E184" s="26" t="s">
        <v>300</v>
      </c>
      <c r="F184" s="22"/>
      <c r="G184" s="9"/>
      <c r="H184" s="9"/>
      <c r="I184" s="9">
        <f>I186</f>
        <v>3769889.63</v>
      </c>
      <c r="J184" s="9"/>
      <c r="K184" s="9"/>
    </row>
    <row r="185" spans="1:12" ht="30.6" customHeight="1" x14ac:dyDescent="0.25">
      <c r="A185" s="3" t="s">
        <v>345</v>
      </c>
      <c r="B185" s="18" t="s">
        <v>40</v>
      </c>
      <c r="C185" s="19" t="s">
        <v>7</v>
      </c>
      <c r="D185" s="18" t="s">
        <v>9</v>
      </c>
      <c r="E185" s="28" t="s">
        <v>302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2" x14ac:dyDescent="0.25">
      <c r="A186" s="37" t="s">
        <v>150</v>
      </c>
      <c r="B186" s="18" t="s">
        <v>40</v>
      </c>
      <c r="C186" s="19" t="s">
        <v>7</v>
      </c>
      <c r="D186" s="19" t="s">
        <v>9</v>
      </c>
      <c r="E186" s="26" t="s">
        <v>301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2" ht="12.6" customHeight="1" x14ac:dyDescent="0.25">
      <c r="A187" s="32" t="s">
        <v>180</v>
      </c>
      <c r="B187" s="18" t="s">
        <v>40</v>
      </c>
      <c r="C187" s="19" t="s">
        <v>7</v>
      </c>
      <c r="D187" s="19" t="s">
        <v>9</v>
      </c>
      <c r="E187" s="26" t="s">
        <v>301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2" ht="20.399999999999999" x14ac:dyDescent="0.25">
      <c r="A188" s="32" t="s">
        <v>181</v>
      </c>
      <c r="B188" s="18" t="s">
        <v>40</v>
      </c>
      <c r="C188" s="19" t="s">
        <v>7</v>
      </c>
      <c r="D188" s="19" t="s">
        <v>9</v>
      </c>
      <c r="E188" s="26" t="s">
        <v>301</v>
      </c>
      <c r="F188" s="20" t="s">
        <v>48</v>
      </c>
      <c r="G188" s="9"/>
      <c r="H188" s="9" t="e">
        <f>H176</f>
        <v>#REF!</v>
      </c>
      <c r="I188" s="9">
        <f>3613000+156889.63</f>
        <v>3769889.63</v>
      </c>
      <c r="J188" s="9"/>
      <c r="K188" s="9"/>
    </row>
    <row r="189" spans="1:12" x14ac:dyDescent="0.25">
      <c r="A189" s="33" t="s">
        <v>41</v>
      </c>
      <c r="B189" s="16" t="s">
        <v>40</v>
      </c>
      <c r="C189" s="16" t="s">
        <v>7</v>
      </c>
      <c r="D189" s="16" t="s">
        <v>30</v>
      </c>
      <c r="E189" s="43"/>
      <c r="F189" s="99"/>
      <c r="G189" s="8" t="e">
        <f>G190</f>
        <v>#REF!</v>
      </c>
      <c r="H189" s="8" t="e">
        <f>H190</f>
        <v>#REF!</v>
      </c>
      <c r="I189" s="8">
        <f>I190</f>
        <v>220000</v>
      </c>
      <c r="J189" s="11"/>
      <c r="K189" s="11"/>
      <c r="L189" s="79"/>
    </row>
    <row r="190" spans="1:12" ht="20.399999999999999" x14ac:dyDescent="0.25">
      <c r="A190" s="3" t="s">
        <v>340</v>
      </c>
      <c r="B190" s="18" t="s">
        <v>40</v>
      </c>
      <c r="C190" s="19" t="s">
        <v>7</v>
      </c>
      <c r="D190" s="19" t="s">
        <v>30</v>
      </c>
      <c r="E190" s="28" t="s">
        <v>159</v>
      </c>
      <c r="F190" s="20"/>
      <c r="G190" s="9" t="e">
        <f>G194</f>
        <v>#REF!</v>
      </c>
      <c r="H190" s="9" t="e">
        <f>H194</f>
        <v>#REF!</v>
      </c>
      <c r="I190" s="9">
        <f>I194</f>
        <v>220000</v>
      </c>
      <c r="J190" s="9"/>
      <c r="K190" s="9"/>
    </row>
    <row r="191" spans="1:12" x14ac:dyDescent="0.25">
      <c r="A191" s="3" t="s">
        <v>260</v>
      </c>
      <c r="B191" s="18" t="s">
        <v>40</v>
      </c>
      <c r="C191" s="18" t="s">
        <v>7</v>
      </c>
      <c r="D191" s="18" t="s">
        <v>9</v>
      </c>
      <c r="E191" s="26" t="s">
        <v>303</v>
      </c>
      <c r="F191" s="22"/>
      <c r="G191" s="9"/>
      <c r="H191" s="9"/>
      <c r="I191" s="9">
        <f>I192</f>
        <v>220000</v>
      </c>
      <c r="J191" s="9"/>
      <c r="K191" s="9"/>
    </row>
    <row r="192" spans="1:12" ht="20.399999999999999" x14ac:dyDescent="0.25">
      <c r="A192" s="3" t="s">
        <v>275</v>
      </c>
      <c r="B192" s="18" t="s">
        <v>40</v>
      </c>
      <c r="C192" s="19" t="s">
        <v>7</v>
      </c>
      <c r="D192" s="19" t="s">
        <v>30</v>
      </c>
      <c r="E192" s="28" t="s">
        <v>304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5">
      <c r="A193" s="3" t="s">
        <v>150</v>
      </c>
      <c r="B193" s="18" t="s">
        <v>40</v>
      </c>
      <c r="C193" s="19" t="s">
        <v>7</v>
      </c>
      <c r="D193" s="19" t="s">
        <v>30</v>
      </c>
      <c r="E193" s="28" t="s">
        <v>305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2" customHeight="1" x14ac:dyDescent="0.25">
      <c r="A194" s="32" t="s">
        <v>180</v>
      </c>
      <c r="B194" s="18" t="s">
        <v>40</v>
      </c>
      <c r="C194" s="19" t="s">
        <v>7</v>
      </c>
      <c r="D194" s="19" t="s">
        <v>30</v>
      </c>
      <c r="E194" s="28" t="s">
        <v>305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2" customHeight="1" x14ac:dyDescent="0.25">
      <c r="A195" s="32" t="s">
        <v>181</v>
      </c>
      <c r="B195" s="18" t="s">
        <v>40</v>
      </c>
      <c r="C195" s="19" t="s">
        <v>7</v>
      </c>
      <c r="D195" s="19" t="s">
        <v>30</v>
      </c>
      <c r="E195" s="28" t="s">
        <v>305</v>
      </c>
      <c r="F195" s="20" t="s">
        <v>48</v>
      </c>
      <c r="G195" s="9" t="e">
        <f>#REF!+#REF!</f>
        <v>#REF!</v>
      </c>
      <c r="H195" s="9" t="e">
        <f>#REF!+#REF!</f>
        <v>#REF!</v>
      </c>
      <c r="I195" s="9">
        <v>220000</v>
      </c>
      <c r="J195" s="1"/>
      <c r="K195" s="1"/>
    </row>
    <row r="196" spans="1:12" x14ac:dyDescent="0.25">
      <c r="A196" s="33" t="s">
        <v>237</v>
      </c>
      <c r="B196" s="16" t="s">
        <v>40</v>
      </c>
      <c r="C196" s="16" t="s">
        <v>7</v>
      </c>
      <c r="D196" s="16" t="s">
        <v>79</v>
      </c>
      <c r="E196" s="43"/>
      <c r="F196" s="99"/>
      <c r="G196" s="8">
        <f>G197</f>
        <v>0</v>
      </c>
      <c r="H196" s="8">
        <f>H197</f>
        <v>0</v>
      </c>
      <c r="I196" s="8">
        <f>I197</f>
        <v>30000</v>
      </c>
      <c r="J196" s="11"/>
      <c r="K196" s="11"/>
      <c r="L196" s="79"/>
    </row>
    <row r="197" spans="1:12" ht="24" customHeight="1" x14ac:dyDescent="0.25">
      <c r="A197" s="37" t="s">
        <v>359</v>
      </c>
      <c r="B197" s="18" t="s">
        <v>40</v>
      </c>
      <c r="C197" s="19" t="s">
        <v>7</v>
      </c>
      <c r="D197" s="19" t="s">
        <v>79</v>
      </c>
      <c r="E197" s="28" t="s">
        <v>185</v>
      </c>
      <c r="F197" s="20"/>
      <c r="G197" s="9">
        <f t="shared" ref="G197:I197" si="26">G199</f>
        <v>0</v>
      </c>
      <c r="H197" s="9">
        <f t="shared" si="26"/>
        <v>0</v>
      </c>
      <c r="I197" s="9">
        <f t="shared" si="26"/>
        <v>30000</v>
      </c>
      <c r="J197" s="9"/>
      <c r="K197" s="9"/>
    </row>
    <row r="198" spans="1:12" x14ac:dyDescent="0.25">
      <c r="A198" s="3" t="s">
        <v>260</v>
      </c>
      <c r="B198" s="18" t="s">
        <v>40</v>
      </c>
      <c r="C198" s="18" t="s">
        <v>7</v>
      </c>
      <c r="D198" s="18" t="s">
        <v>79</v>
      </c>
      <c r="E198" s="26" t="s">
        <v>306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358</v>
      </c>
      <c r="B199" s="18" t="s">
        <v>40</v>
      </c>
      <c r="C199" s="19" t="s">
        <v>7</v>
      </c>
      <c r="D199" s="19" t="s">
        <v>79</v>
      </c>
      <c r="E199" s="28" t="s">
        <v>307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148</v>
      </c>
      <c r="B200" s="18" t="s">
        <v>40</v>
      </c>
      <c r="C200" s="19" t="s">
        <v>7</v>
      </c>
      <c r="D200" s="19" t="s">
        <v>79</v>
      </c>
      <c r="E200" s="28" t="s">
        <v>308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308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5">
      <c r="A202" s="3" t="s">
        <v>200</v>
      </c>
      <c r="B202" s="18" t="s">
        <v>40</v>
      </c>
      <c r="C202" s="19" t="s">
        <v>7</v>
      </c>
      <c r="D202" s="19" t="s">
        <v>79</v>
      </c>
      <c r="E202" s="28" t="s">
        <v>308</v>
      </c>
      <c r="F202" s="23" t="s">
        <v>85</v>
      </c>
      <c r="G202" s="9"/>
      <c r="H202" s="9"/>
      <c r="I202" s="9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53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11288040.510000002</v>
      </c>
      <c r="J206" s="8"/>
      <c r="K206" s="8"/>
    </row>
    <row r="207" spans="1:12" ht="12.75" customHeight="1" x14ac:dyDescent="0.25">
      <c r="A207" s="33" t="s">
        <v>23</v>
      </c>
      <c r="B207" s="16" t="s">
        <v>40</v>
      </c>
      <c r="C207" s="16" t="s">
        <v>8</v>
      </c>
      <c r="D207" s="16" t="s">
        <v>5</v>
      </c>
      <c r="E207" s="52"/>
      <c r="F207" s="25"/>
      <c r="G207" s="8" t="e">
        <f>G208+#REF!+#REF!</f>
        <v>#REF!</v>
      </c>
      <c r="H207" s="8" t="e">
        <f>H208+#REF!+#REF!+#REF!</f>
        <v>#REF!</v>
      </c>
      <c r="I207" s="8">
        <f>I208+I218+I224</f>
        <v>345303.64</v>
      </c>
      <c r="J207" s="9"/>
      <c r="K207" s="9"/>
      <c r="L207" s="79"/>
    </row>
    <row r="208" spans="1:12" ht="20.399999999999999" x14ac:dyDescent="0.25">
      <c r="A208" s="3" t="s">
        <v>337</v>
      </c>
      <c r="B208" s="18" t="s">
        <v>40</v>
      </c>
      <c r="C208" s="18" t="s">
        <v>8</v>
      </c>
      <c r="D208" s="18" t="s">
        <v>5</v>
      </c>
      <c r="E208" s="26" t="s">
        <v>149</v>
      </c>
      <c r="F208" s="23"/>
      <c r="G208" s="9"/>
      <c r="H208" s="9"/>
      <c r="I208" s="9">
        <f>I211</f>
        <v>100000</v>
      </c>
      <c r="J208" s="9"/>
      <c r="K208" s="9"/>
    </row>
    <row r="209" spans="1:18" x14ac:dyDescent="0.25">
      <c r="A209" s="3" t="s">
        <v>260</v>
      </c>
      <c r="B209" s="18" t="s">
        <v>40</v>
      </c>
      <c r="C209" s="18" t="s">
        <v>8</v>
      </c>
      <c r="D209" s="18" t="s">
        <v>5</v>
      </c>
      <c r="E209" s="26" t="s">
        <v>280</v>
      </c>
      <c r="F209" s="22"/>
      <c r="G209" s="9"/>
      <c r="H209" s="9"/>
      <c r="I209" s="9">
        <f>I210</f>
        <v>100000</v>
      </c>
      <c r="J209" s="9"/>
      <c r="K209" s="9"/>
    </row>
    <row r="210" spans="1:18" x14ac:dyDescent="0.25">
      <c r="A210" s="3" t="s">
        <v>271</v>
      </c>
      <c r="B210" s="18" t="s">
        <v>40</v>
      </c>
      <c r="C210" s="18" t="s">
        <v>8</v>
      </c>
      <c r="D210" s="18" t="s">
        <v>5</v>
      </c>
      <c r="E210" s="42" t="s">
        <v>281</v>
      </c>
      <c r="F210" s="23"/>
      <c r="G210" s="9"/>
      <c r="H210" s="9"/>
      <c r="I210" s="9">
        <f>I211</f>
        <v>100000</v>
      </c>
      <c r="J210" s="9"/>
      <c r="K210" s="9"/>
      <c r="N210" s="45"/>
    </row>
    <row r="211" spans="1:18" x14ac:dyDescent="0.25">
      <c r="A211" s="3" t="s">
        <v>150</v>
      </c>
      <c r="B211" s="18" t="s">
        <v>40</v>
      </c>
      <c r="C211" s="18" t="s">
        <v>8</v>
      </c>
      <c r="D211" s="18" t="s">
        <v>5</v>
      </c>
      <c r="E211" s="42" t="s">
        <v>282</v>
      </c>
      <c r="F211" s="23"/>
      <c r="G211" s="9"/>
      <c r="H211" s="9"/>
      <c r="I211" s="9">
        <f>I212+I215+I217</f>
        <v>100000</v>
      </c>
      <c r="J211" s="9"/>
      <c r="K211" s="9"/>
    </row>
    <row r="212" spans="1:18" ht="13.2" customHeight="1" x14ac:dyDescent="0.25">
      <c r="A212" s="32" t="s">
        <v>180</v>
      </c>
      <c r="B212" s="18" t="s">
        <v>40</v>
      </c>
      <c r="C212" s="18" t="s">
        <v>8</v>
      </c>
      <c r="D212" s="18" t="s">
        <v>5</v>
      </c>
      <c r="E212" s="42" t="s">
        <v>282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</row>
    <row r="213" spans="1:18" ht="21.6" customHeight="1" x14ac:dyDescent="0.25">
      <c r="A213" s="32" t="s">
        <v>181</v>
      </c>
      <c r="B213" s="18" t="s">
        <v>40</v>
      </c>
      <c r="C213" s="18" t="s">
        <v>8</v>
      </c>
      <c r="D213" s="18" t="s">
        <v>5</v>
      </c>
      <c r="E213" s="42" t="s">
        <v>282</v>
      </c>
      <c r="F213" s="23" t="s">
        <v>48</v>
      </c>
      <c r="G213" s="9" t="e">
        <f>#REF!</f>
        <v>#REF!</v>
      </c>
      <c r="H213" s="9" t="e">
        <f>#REF!</f>
        <v>#REF!</v>
      </c>
      <c r="I213" s="9">
        <v>100000</v>
      </c>
      <c r="J213" s="9"/>
      <c r="K213" s="9"/>
    </row>
    <row r="214" spans="1:18" ht="14.25" hidden="1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282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8" ht="14.25" hidden="1" customHeight="1" x14ac:dyDescent="0.25">
      <c r="A215" s="3" t="s">
        <v>231</v>
      </c>
      <c r="B215" s="18" t="s">
        <v>40</v>
      </c>
      <c r="C215" s="18" t="s">
        <v>8</v>
      </c>
      <c r="D215" s="18" t="s">
        <v>5</v>
      </c>
      <c r="E215" s="42" t="s">
        <v>282</v>
      </c>
      <c r="F215" s="23" t="s">
        <v>81</v>
      </c>
      <c r="G215" s="9"/>
      <c r="H215" s="9"/>
      <c r="I215" s="9">
        <v>0</v>
      </c>
      <c r="J215" s="9"/>
      <c r="K215" s="9"/>
    </row>
    <row r="216" spans="1:18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282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8" ht="13.2" hidden="1" customHeight="1" x14ac:dyDescent="0.25">
      <c r="A217" s="3" t="s">
        <v>214</v>
      </c>
      <c r="B217" s="18" t="s">
        <v>40</v>
      </c>
      <c r="C217" s="19" t="s">
        <v>8</v>
      </c>
      <c r="D217" s="19" t="s">
        <v>5</v>
      </c>
      <c r="E217" s="42" t="s">
        <v>282</v>
      </c>
      <c r="F217" s="23" t="s">
        <v>213</v>
      </c>
      <c r="G217" s="9"/>
      <c r="H217" s="9"/>
      <c r="I217" s="9">
        <v>0</v>
      </c>
      <c r="J217" s="9"/>
      <c r="K217" s="9"/>
    </row>
    <row r="218" spans="1:18" s="13" customFormat="1" ht="22.5" customHeight="1" x14ac:dyDescent="0.25">
      <c r="A218" s="3" t="s">
        <v>341</v>
      </c>
      <c r="B218" s="18" t="s">
        <v>40</v>
      </c>
      <c r="C218" s="19" t="s">
        <v>8</v>
      </c>
      <c r="D218" s="19" t="s">
        <v>5</v>
      </c>
      <c r="E218" s="26" t="s">
        <v>160</v>
      </c>
      <c r="F218" s="20"/>
      <c r="G218" s="9"/>
      <c r="H218" s="9"/>
      <c r="I218" s="9">
        <f>I220</f>
        <v>245303.64</v>
      </c>
      <c r="J218" s="9"/>
      <c r="K218" s="9"/>
      <c r="L218" s="73"/>
      <c r="M218" s="73"/>
      <c r="N218" s="45"/>
      <c r="O218" s="45"/>
      <c r="P218" s="45"/>
      <c r="Q218" s="45"/>
      <c r="R218" s="45"/>
    </row>
    <row r="219" spans="1:18" s="13" customFormat="1" ht="14.25" customHeight="1" x14ac:dyDescent="0.25">
      <c r="A219" s="3" t="s">
        <v>260</v>
      </c>
      <c r="B219" s="18" t="s">
        <v>40</v>
      </c>
      <c r="C219" s="18" t="s">
        <v>8</v>
      </c>
      <c r="D219" s="18" t="s">
        <v>5</v>
      </c>
      <c r="E219" s="26" t="s">
        <v>309</v>
      </c>
      <c r="F219" s="22"/>
      <c r="G219" s="9"/>
      <c r="H219" s="9"/>
      <c r="I219" s="9">
        <f>I220</f>
        <v>245303.64</v>
      </c>
      <c r="J219" s="9"/>
      <c r="K219" s="9"/>
      <c r="L219" s="73"/>
      <c r="M219" s="73"/>
      <c r="N219" s="45"/>
      <c r="O219" s="45"/>
      <c r="P219" s="45"/>
      <c r="Q219" s="45"/>
      <c r="R219" s="45"/>
    </row>
    <row r="220" spans="1:18" s="13" customFormat="1" ht="20.399999999999999" x14ac:dyDescent="0.25">
      <c r="A220" s="3" t="s">
        <v>276</v>
      </c>
      <c r="B220" s="18" t="s">
        <v>40</v>
      </c>
      <c r="C220" s="19" t="s">
        <v>8</v>
      </c>
      <c r="D220" s="19" t="s">
        <v>5</v>
      </c>
      <c r="E220" s="42" t="s">
        <v>310</v>
      </c>
      <c r="F220" s="20"/>
      <c r="G220" s="9"/>
      <c r="H220" s="9"/>
      <c r="I220" s="9">
        <f>I221</f>
        <v>245303.64</v>
      </c>
      <c r="J220" s="9"/>
      <c r="K220" s="9"/>
      <c r="L220" s="73"/>
      <c r="M220" s="73"/>
      <c r="N220" s="45"/>
      <c r="O220" s="45"/>
      <c r="P220" s="45"/>
      <c r="Q220" s="45"/>
      <c r="R220" s="45"/>
    </row>
    <row r="221" spans="1:18" s="13" customFormat="1" x14ac:dyDescent="0.25">
      <c r="A221" s="3" t="s">
        <v>148</v>
      </c>
      <c r="B221" s="18" t="s">
        <v>40</v>
      </c>
      <c r="C221" s="19" t="s">
        <v>8</v>
      </c>
      <c r="D221" s="19" t="s">
        <v>5</v>
      </c>
      <c r="E221" s="42" t="s">
        <v>311</v>
      </c>
      <c r="F221" s="20"/>
      <c r="G221" s="9"/>
      <c r="H221" s="9"/>
      <c r="I221" s="9">
        <f>I222</f>
        <v>245303.64</v>
      </c>
      <c r="J221" s="9"/>
      <c r="K221" s="9"/>
      <c r="L221" s="73"/>
      <c r="M221" s="73"/>
      <c r="N221" s="45"/>
      <c r="O221" s="45"/>
      <c r="P221" s="45"/>
      <c r="Q221" s="45"/>
      <c r="R221" s="45"/>
    </row>
    <row r="222" spans="1:18" s="13" customFormat="1" ht="14.25" customHeight="1" x14ac:dyDescent="0.25">
      <c r="A222" s="32" t="s">
        <v>180</v>
      </c>
      <c r="B222" s="18" t="s">
        <v>40</v>
      </c>
      <c r="C222" s="19" t="s">
        <v>8</v>
      </c>
      <c r="D222" s="19" t="s">
        <v>5</v>
      </c>
      <c r="E222" s="42" t="s">
        <v>311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245303.64</v>
      </c>
      <c r="J222" s="9"/>
      <c r="K222" s="9"/>
      <c r="L222" s="73"/>
      <c r="M222" s="73"/>
      <c r="N222" s="45"/>
      <c r="O222" s="45"/>
      <c r="P222" s="45"/>
      <c r="Q222" s="45"/>
      <c r="R222" s="45"/>
    </row>
    <row r="223" spans="1:18" s="13" customFormat="1" ht="20.399999999999999" x14ac:dyDescent="0.25">
      <c r="A223" s="32" t="s">
        <v>181</v>
      </c>
      <c r="B223" s="18" t="s">
        <v>40</v>
      </c>
      <c r="C223" s="19" t="s">
        <v>8</v>
      </c>
      <c r="D223" s="19" t="s">
        <v>5</v>
      </c>
      <c r="E223" s="42" t="s">
        <v>311</v>
      </c>
      <c r="F223" s="20" t="s">
        <v>48</v>
      </c>
      <c r="G223" s="9">
        <f>G224</f>
        <v>0</v>
      </c>
      <c r="H223" s="9">
        <f>H224</f>
        <v>0</v>
      </c>
      <c r="I223" s="9">
        <v>245303.64</v>
      </c>
      <c r="J223" s="9"/>
      <c r="K223" s="9"/>
      <c r="L223" s="73"/>
      <c r="M223" s="73"/>
      <c r="N223" s="45"/>
      <c r="O223" s="45"/>
      <c r="P223" s="45"/>
      <c r="Q223" s="45"/>
      <c r="R223" s="45"/>
    </row>
    <row r="224" spans="1:18" s="13" customFormat="1" ht="22.5" hidden="1" customHeight="1" x14ac:dyDescent="0.25">
      <c r="A224" s="49" t="s">
        <v>201</v>
      </c>
      <c r="B224" s="18" t="s">
        <v>40</v>
      </c>
      <c r="C224" s="19" t="s">
        <v>8</v>
      </c>
      <c r="D224" s="19" t="s">
        <v>5</v>
      </c>
      <c r="E224" s="26" t="s">
        <v>202</v>
      </c>
      <c r="F224" s="20"/>
      <c r="G224" s="9"/>
      <c r="H224" s="9"/>
      <c r="I224" s="9">
        <f>I225</f>
        <v>0</v>
      </c>
      <c r="J224" s="9"/>
      <c r="K224" s="9"/>
      <c r="L224" s="73"/>
      <c r="M224" s="73"/>
      <c r="N224" s="45"/>
      <c r="O224" s="45"/>
      <c r="P224" s="45"/>
      <c r="Q224" s="45"/>
      <c r="R224" s="45"/>
    </row>
    <row r="225" spans="1:18" s="13" customFormat="1" ht="22.5" hidden="1" customHeight="1" x14ac:dyDescent="0.25">
      <c r="A225" s="49" t="s">
        <v>204</v>
      </c>
      <c r="B225" s="18" t="s">
        <v>40</v>
      </c>
      <c r="C225" s="19" t="s">
        <v>8</v>
      </c>
      <c r="D225" s="19" t="s">
        <v>5</v>
      </c>
      <c r="E225" s="42" t="s">
        <v>203</v>
      </c>
      <c r="F225" s="20"/>
      <c r="G225" s="9"/>
      <c r="H225" s="9"/>
      <c r="I225" s="9">
        <f>I226</f>
        <v>0</v>
      </c>
      <c r="J225" s="9"/>
      <c r="K225" s="9"/>
      <c r="L225" s="73"/>
      <c r="M225" s="73"/>
      <c r="N225" s="45"/>
      <c r="O225" s="45"/>
      <c r="P225" s="45"/>
      <c r="Q225" s="45"/>
      <c r="R225" s="45"/>
    </row>
    <row r="226" spans="1:18" s="13" customFormat="1" ht="33.75" hidden="1" customHeight="1" x14ac:dyDescent="0.25">
      <c r="A226" s="3" t="s">
        <v>148</v>
      </c>
      <c r="B226" s="18" t="s">
        <v>40</v>
      </c>
      <c r="C226" s="19" t="s">
        <v>8</v>
      </c>
      <c r="D226" s="19" t="s">
        <v>5</v>
      </c>
      <c r="E226" s="42" t="s">
        <v>208</v>
      </c>
      <c r="F226" s="20"/>
      <c r="G226" s="9"/>
      <c r="H226" s="9"/>
      <c r="I226" s="9">
        <f>I227</f>
        <v>0</v>
      </c>
      <c r="J226" s="9"/>
      <c r="K226" s="9"/>
      <c r="L226" s="73"/>
      <c r="M226" s="73"/>
      <c r="N226" s="45"/>
      <c r="O226" s="45"/>
      <c r="P226" s="45"/>
      <c r="Q226" s="45"/>
      <c r="R226" s="45"/>
    </row>
    <row r="227" spans="1:18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208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  <c r="L227" s="73"/>
      <c r="M227" s="73"/>
      <c r="N227" s="45"/>
      <c r="O227" s="45"/>
      <c r="P227" s="45"/>
      <c r="Q227" s="45"/>
      <c r="R227" s="45"/>
    </row>
    <row r="228" spans="1:18" s="13" customFormat="1" ht="22.5" hidden="1" customHeight="1" x14ac:dyDescent="0.25">
      <c r="A228" s="32" t="s">
        <v>200</v>
      </c>
      <c r="B228" s="18" t="s">
        <v>40</v>
      </c>
      <c r="C228" s="19" t="s">
        <v>8</v>
      </c>
      <c r="D228" s="19" t="s">
        <v>5</v>
      </c>
      <c r="E228" s="42" t="s">
        <v>208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  <c r="L228" s="73"/>
      <c r="M228" s="73"/>
      <c r="N228" s="45"/>
      <c r="O228" s="45"/>
      <c r="P228" s="45"/>
      <c r="Q228" s="45"/>
      <c r="R228" s="45"/>
    </row>
    <row r="229" spans="1:18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8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8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8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8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8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8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8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8" x14ac:dyDescent="0.25">
      <c r="A237" s="33" t="s">
        <v>20</v>
      </c>
      <c r="B237" s="16" t="s">
        <v>40</v>
      </c>
      <c r="C237" s="16" t="s">
        <v>8</v>
      </c>
      <c r="D237" s="16" t="s">
        <v>18</v>
      </c>
      <c r="E237" s="52"/>
      <c r="F237" s="25"/>
      <c r="G237" s="8" t="e">
        <f>G238+#REF!+#REF!</f>
        <v>#REF!</v>
      </c>
      <c r="H237" s="8" t="e">
        <f>H238+#REF!+#REF!</f>
        <v>#REF!</v>
      </c>
      <c r="I237" s="8">
        <f>I238+I246+I254+I284</f>
        <v>10942736.870000001</v>
      </c>
      <c r="J237" s="8"/>
      <c r="K237" s="8"/>
      <c r="L237" s="79"/>
    </row>
    <row r="238" spans="1:18" ht="20.399999999999999" x14ac:dyDescent="0.25">
      <c r="A238" s="3" t="s">
        <v>337</v>
      </c>
      <c r="B238" s="18" t="s">
        <v>40</v>
      </c>
      <c r="C238" s="19" t="s">
        <v>8</v>
      </c>
      <c r="D238" s="19" t="s">
        <v>18</v>
      </c>
      <c r="E238" s="28" t="s">
        <v>149</v>
      </c>
      <c r="F238" s="22"/>
      <c r="G238" s="9" t="e">
        <f>G241+#REF!+#REF!+#REF!</f>
        <v>#REF!</v>
      </c>
      <c r="H238" s="9" t="e">
        <f>H241+#REF!+#REF!+#REF!</f>
        <v>#REF!</v>
      </c>
      <c r="I238" s="9">
        <f>I241</f>
        <v>93902.2</v>
      </c>
      <c r="J238" s="9"/>
      <c r="K238" s="9"/>
    </row>
    <row r="239" spans="1:18" x14ac:dyDescent="0.25">
      <c r="A239" s="3" t="s">
        <v>260</v>
      </c>
      <c r="B239" s="18" t="s">
        <v>40</v>
      </c>
      <c r="C239" s="18" t="s">
        <v>8</v>
      </c>
      <c r="D239" s="18" t="s">
        <v>18</v>
      </c>
      <c r="E239" s="26" t="s">
        <v>280</v>
      </c>
      <c r="F239" s="22"/>
      <c r="G239" s="9"/>
      <c r="H239" s="9"/>
      <c r="I239" s="9">
        <f>I240</f>
        <v>93902.2</v>
      </c>
      <c r="J239" s="9"/>
      <c r="K239" s="9"/>
    </row>
    <row r="240" spans="1:18" x14ac:dyDescent="0.25">
      <c r="A240" s="3" t="s">
        <v>271</v>
      </c>
      <c r="B240" s="18" t="s">
        <v>40</v>
      </c>
      <c r="C240" s="19" t="s">
        <v>8</v>
      </c>
      <c r="D240" s="19" t="s">
        <v>18</v>
      </c>
      <c r="E240" s="42" t="s">
        <v>281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93902.2</v>
      </c>
      <c r="J240" s="9"/>
      <c r="K240" s="9"/>
    </row>
    <row r="241" spans="1:15" x14ac:dyDescent="0.25">
      <c r="A241" s="3" t="s">
        <v>150</v>
      </c>
      <c r="B241" s="18" t="s">
        <v>40</v>
      </c>
      <c r="C241" s="19" t="s">
        <v>8</v>
      </c>
      <c r="D241" s="19" t="s">
        <v>18</v>
      </c>
      <c r="E241" s="42" t="s">
        <v>282</v>
      </c>
      <c r="F241" s="20"/>
      <c r="G241" s="9">
        <f t="shared" si="31"/>
        <v>0</v>
      </c>
      <c r="H241" s="9">
        <f t="shared" si="31"/>
        <v>0</v>
      </c>
      <c r="I241" s="9">
        <f>I242+I244</f>
        <v>93902.2</v>
      </c>
      <c r="J241" s="9"/>
      <c r="K241" s="9"/>
    </row>
    <row r="242" spans="1:15" ht="13.2" customHeight="1" x14ac:dyDescent="0.25">
      <c r="A242" s="32" t="s">
        <v>180</v>
      </c>
      <c r="B242" s="18" t="s">
        <v>40</v>
      </c>
      <c r="C242" s="19" t="s">
        <v>8</v>
      </c>
      <c r="D242" s="19" t="s">
        <v>18</v>
      </c>
      <c r="E242" s="42" t="s">
        <v>282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93902.2</v>
      </c>
      <c r="J242" s="9"/>
      <c r="K242" s="9"/>
    </row>
    <row r="243" spans="1:15" ht="20.399999999999999" x14ac:dyDescent="0.25">
      <c r="A243" s="32" t="s">
        <v>181</v>
      </c>
      <c r="B243" s="18" t="s">
        <v>40</v>
      </c>
      <c r="C243" s="19" t="s">
        <v>8</v>
      </c>
      <c r="D243" s="19" t="s">
        <v>18</v>
      </c>
      <c r="E243" s="42" t="s">
        <v>282</v>
      </c>
      <c r="F243" s="20" t="s">
        <v>48</v>
      </c>
      <c r="G243" s="9">
        <f t="shared" si="31"/>
        <v>0</v>
      </c>
      <c r="H243" s="9">
        <f t="shared" si="31"/>
        <v>0</v>
      </c>
      <c r="I243" s="9">
        <f>92000+60734.6-50000-6152.91-2679.49</f>
        <v>93902.2</v>
      </c>
      <c r="J243" s="9"/>
      <c r="K243" s="9"/>
    </row>
    <row r="244" spans="1:15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282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5" hidden="1" x14ac:dyDescent="0.25">
      <c r="A245" s="3" t="s">
        <v>231</v>
      </c>
      <c r="B245" s="18" t="s">
        <v>40</v>
      </c>
      <c r="C245" s="18" t="s">
        <v>8</v>
      </c>
      <c r="D245" s="18" t="s">
        <v>18</v>
      </c>
      <c r="E245" s="42" t="s">
        <v>282</v>
      </c>
      <c r="F245" s="23" t="s">
        <v>81</v>
      </c>
      <c r="G245" s="9"/>
      <c r="H245" s="9"/>
      <c r="I245" s="9">
        <v>0</v>
      </c>
      <c r="J245" s="9"/>
      <c r="K245" s="9"/>
      <c r="L245" s="73"/>
    </row>
    <row r="246" spans="1:15" ht="20.399999999999999" x14ac:dyDescent="0.25">
      <c r="A246" s="3" t="s">
        <v>342</v>
      </c>
      <c r="B246" s="18" t="s">
        <v>40</v>
      </c>
      <c r="C246" s="18" t="s">
        <v>8</v>
      </c>
      <c r="D246" s="18" t="s">
        <v>18</v>
      </c>
      <c r="E246" s="28" t="s">
        <v>161</v>
      </c>
      <c r="F246" s="22"/>
      <c r="G246" s="9" t="e">
        <f>G249+#REF!+#REF!+#REF!</f>
        <v>#REF!</v>
      </c>
      <c r="H246" s="9" t="e">
        <f>H249+#REF!+#REF!+#REF!</f>
        <v>#REF!</v>
      </c>
      <c r="I246" s="9">
        <f>I249</f>
        <v>1835593.22</v>
      </c>
      <c r="J246" s="9"/>
      <c r="K246" s="9"/>
    </row>
    <row r="247" spans="1:15" x14ac:dyDescent="0.25">
      <c r="A247" s="3" t="s">
        <v>260</v>
      </c>
      <c r="B247" s="18" t="s">
        <v>40</v>
      </c>
      <c r="C247" s="18" t="s">
        <v>8</v>
      </c>
      <c r="D247" s="18" t="s">
        <v>18</v>
      </c>
      <c r="E247" s="26" t="s">
        <v>312</v>
      </c>
      <c r="F247" s="22"/>
      <c r="G247" s="9"/>
      <c r="H247" s="9"/>
      <c r="I247" s="9">
        <f>I248</f>
        <v>1835593.22</v>
      </c>
      <c r="J247" s="9"/>
      <c r="K247" s="9"/>
    </row>
    <row r="248" spans="1:15" ht="20.399999999999999" x14ac:dyDescent="0.25">
      <c r="A248" s="3" t="s">
        <v>277</v>
      </c>
      <c r="B248" s="18" t="s">
        <v>40</v>
      </c>
      <c r="C248" s="18" t="s">
        <v>8</v>
      </c>
      <c r="D248" s="18" t="s">
        <v>18</v>
      </c>
      <c r="E248" s="28" t="s">
        <v>313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5" x14ac:dyDescent="0.25">
      <c r="A249" s="3" t="s">
        <v>148</v>
      </c>
      <c r="B249" s="18" t="s">
        <v>40</v>
      </c>
      <c r="C249" s="18" t="s">
        <v>8</v>
      </c>
      <c r="D249" s="18" t="s">
        <v>18</v>
      </c>
      <c r="E249" s="28" t="s">
        <v>314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5" ht="13.2" customHeight="1" x14ac:dyDescent="0.25">
      <c r="A250" s="32" t="s">
        <v>180</v>
      </c>
      <c r="B250" s="18" t="s">
        <v>40</v>
      </c>
      <c r="C250" s="18" t="s">
        <v>8</v>
      </c>
      <c r="D250" s="18" t="s">
        <v>18</v>
      </c>
      <c r="E250" s="28" t="s">
        <v>314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</row>
    <row r="251" spans="1:15" ht="20.399999999999999" x14ac:dyDescent="0.25">
      <c r="A251" s="32" t="s">
        <v>181</v>
      </c>
      <c r="B251" s="18" t="s">
        <v>40</v>
      </c>
      <c r="C251" s="18" t="s">
        <v>8</v>
      </c>
      <c r="D251" s="18" t="s">
        <v>18</v>
      </c>
      <c r="E251" s="28" t="s">
        <v>314</v>
      </c>
      <c r="F251" s="23" t="s">
        <v>48</v>
      </c>
      <c r="G251" s="9" t="e">
        <f>#REF!</f>
        <v>#REF!</v>
      </c>
      <c r="H251" s="9" t="e">
        <f>#REF!</f>
        <v>#REF!</v>
      </c>
      <c r="I251" s="9">
        <f>1800000+35593.22</f>
        <v>1835593.22</v>
      </c>
      <c r="J251" s="9"/>
      <c r="K251" s="9"/>
    </row>
    <row r="252" spans="1:15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162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5" hidden="1" x14ac:dyDescent="0.25">
      <c r="A253" s="3" t="s">
        <v>231</v>
      </c>
      <c r="B253" s="18" t="s">
        <v>40</v>
      </c>
      <c r="C253" s="18" t="s">
        <v>8</v>
      </c>
      <c r="D253" s="18" t="s">
        <v>18</v>
      </c>
      <c r="E253" s="28" t="s">
        <v>162</v>
      </c>
      <c r="F253" s="23" t="s">
        <v>81</v>
      </c>
      <c r="G253" s="9"/>
      <c r="H253" s="9"/>
      <c r="I253" s="9">
        <v>0</v>
      </c>
      <c r="J253" s="9"/>
      <c r="K253" s="9"/>
    </row>
    <row r="254" spans="1:15" ht="20.399999999999999" x14ac:dyDescent="0.25">
      <c r="A254" s="3" t="s">
        <v>256</v>
      </c>
      <c r="B254" s="18" t="s">
        <v>40</v>
      </c>
      <c r="C254" s="19" t="s">
        <v>8</v>
      </c>
      <c r="D254" s="19" t="s">
        <v>18</v>
      </c>
      <c r="E254" s="26" t="s">
        <v>164</v>
      </c>
      <c r="F254" s="20"/>
      <c r="G254" s="9" t="e">
        <f>G276+G282</f>
        <v>#REF!</v>
      </c>
      <c r="H254" s="9" t="e">
        <f>H276+H282</f>
        <v>#REF!</v>
      </c>
      <c r="I254" s="9">
        <f>I263+I255</f>
        <v>3663241.45</v>
      </c>
      <c r="J254" s="9"/>
      <c r="K254" s="9"/>
    </row>
    <row r="255" spans="1:15" ht="20.399999999999999" x14ac:dyDescent="0.25">
      <c r="A255" s="3" t="s">
        <v>350</v>
      </c>
      <c r="B255" s="18" t="s">
        <v>40</v>
      </c>
      <c r="C255" s="18" t="s">
        <v>8</v>
      </c>
      <c r="D255" s="18" t="s">
        <v>18</v>
      </c>
      <c r="E255" s="26" t="s">
        <v>347</v>
      </c>
      <c r="F255" s="22"/>
      <c r="G255" s="9"/>
      <c r="H255" s="9"/>
      <c r="I255" s="9">
        <f>I256+I261</f>
        <v>1280064.8</v>
      </c>
      <c r="J255" s="9"/>
      <c r="K255" s="9"/>
    </row>
    <row r="256" spans="1:15" x14ac:dyDescent="0.25">
      <c r="A256" s="3" t="s">
        <v>351</v>
      </c>
      <c r="B256" s="18" t="s">
        <v>40</v>
      </c>
      <c r="C256" s="19" t="s">
        <v>8</v>
      </c>
      <c r="D256" s="19" t="s">
        <v>18</v>
      </c>
      <c r="E256" s="26" t="s">
        <v>348</v>
      </c>
      <c r="F256" s="20"/>
      <c r="G256" s="9" t="e">
        <f>#REF!</f>
        <v>#REF!</v>
      </c>
      <c r="H256" s="9" t="e">
        <f>#REF!</f>
        <v>#REF!</v>
      </c>
      <c r="I256" s="9">
        <f>I257</f>
        <v>1280064.8</v>
      </c>
      <c r="J256" s="9"/>
      <c r="K256" s="9"/>
      <c r="L256" s="84"/>
      <c r="N256" s="65"/>
      <c r="O256" s="83"/>
    </row>
    <row r="257" spans="1:15" ht="21" customHeight="1" x14ac:dyDescent="0.25">
      <c r="A257" s="3" t="s">
        <v>352</v>
      </c>
      <c r="B257" s="18" t="s">
        <v>40</v>
      </c>
      <c r="C257" s="19" t="s">
        <v>8</v>
      </c>
      <c r="D257" s="19" t="s">
        <v>18</v>
      </c>
      <c r="E257" s="26" t="s">
        <v>349</v>
      </c>
      <c r="F257" s="20"/>
      <c r="G257" s="9"/>
      <c r="H257" s="9"/>
      <c r="I257" s="9">
        <f>I258</f>
        <v>1280064.8</v>
      </c>
      <c r="J257" s="9"/>
      <c r="K257" s="9"/>
    </row>
    <row r="258" spans="1:15" ht="13.2" customHeight="1" x14ac:dyDescent="0.25">
      <c r="A258" s="32" t="s">
        <v>180</v>
      </c>
      <c r="B258" s="18" t="s">
        <v>40</v>
      </c>
      <c r="C258" s="19" t="s">
        <v>8</v>
      </c>
      <c r="D258" s="19" t="s">
        <v>18</v>
      </c>
      <c r="E258" s="26" t="s">
        <v>349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1280064.8</v>
      </c>
      <c r="J258" s="9"/>
      <c r="K258" s="9"/>
    </row>
    <row r="259" spans="1:15" ht="21" customHeight="1" x14ac:dyDescent="0.25">
      <c r="A259" s="32" t="s">
        <v>181</v>
      </c>
      <c r="B259" s="18" t="s">
        <v>40</v>
      </c>
      <c r="C259" s="19" t="s">
        <v>8</v>
      </c>
      <c r="D259" s="19" t="s">
        <v>18</v>
      </c>
      <c r="E259" s="26" t="s">
        <v>349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f>1849207-548599.2-20543</f>
        <v>1280064.8</v>
      </c>
      <c r="J259" s="9"/>
      <c r="K259" s="9"/>
    </row>
    <row r="260" spans="1:15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298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5" hidden="1" x14ac:dyDescent="0.25">
      <c r="A261" s="3" t="s">
        <v>231</v>
      </c>
      <c r="B261" s="18" t="s">
        <v>40</v>
      </c>
      <c r="C261" s="18" t="s">
        <v>8</v>
      </c>
      <c r="D261" s="18" t="s">
        <v>18</v>
      </c>
      <c r="E261" s="26" t="s">
        <v>298</v>
      </c>
      <c r="F261" s="23" t="s">
        <v>81</v>
      </c>
      <c r="G261" s="9"/>
      <c r="H261" s="9"/>
      <c r="I261" s="9"/>
      <c r="J261" s="9"/>
      <c r="K261" s="9"/>
    </row>
    <row r="262" spans="1:15" x14ac:dyDescent="0.25">
      <c r="A262" s="3" t="s">
        <v>260</v>
      </c>
      <c r="B262" s="18" t="s">
        <v>40</v>
      </c>
      <c r="C262" s="18" t="s">
        <v>8</v>
      </c>
      <c r="D262" s="18" t="s">
        <v>18</v>
      </c>
      <c r="E262" s="26" t="s">
        <v>295</v>
      </c>
      <c r="F262" s="22"/>
      <c r="G262" s="9"/>
      <c r="H262" s="9"/>
      <c r="I262" s="9">
        <f>I263</f>
        <v>2383176.6500000004</v>
      </c>
      <c r="J262" s="9"/>
      <c r="K262" s="9"/>
    </row>
    <row r="263" spans="1:15" ht="20.399999999999999" x14ac:dyDescent="0.25">
      <c r="A263" s="3" t="s">
        <v>274</v>
      </c>
      <c r="B263" s="18" t="s">
        <v>40</v>
      </c>
      <c r="C263" s="19" t="s">
        <v>8</v>
      </c>
      <c r="D263" s="19" t="s">
        <v>18</v>
      </c>
      <c r="E263" s="26" t="s">
        <v>296</v>
      </c>
      <c r="F263" s="20"/>
      <c r="G263" s="9" t="e">
        <f>#REF!</f>
        <v>#REF!</v>
      </c>
      <c r="H263" s="9" t="e">
        <f>#REF!</f>
        <v>#REF!</v>
      </c>
      <c r="I263" s="9">
        <f>I264+I272+I275+I278+I281+I283</f>
        <v>2383176.6500000004</v>
      </c>
      <c r="J263" s="9"/>
      <c r="K263" s="9"/>
    </row>
    <row r="264" spans="1:15" x14ac:dyDescent="0.25">
      <c r="A264" s="3" t="s">
        <v>364</v>
      </c>
      <c r="B264" s="18" t="s">
        <v>40</v>
      </c>
      <c r="C264" s="19" t="s">
        <v>8</v>
      </c>
      <c r="D264" s="19" t="s">
        <v>18</v>
      </c>
      <c r="E264" s="26" t="s">
        <v>365</v>
      </c>
      <c r="F264" s="20"/>
      <c r="G264" s="9"/>
      <c r="H264" s="9"/>
      <c r="I264" s="9">
        <f>I265+I267</f>
        <v>960654</v>
      </c>
      <c r="J264" s="9"/>
      <c r="K264" s="9"/>
      <c r="O264" s="45"/>
    </row>
    <row r="265" spans="1:15" ht="13.2" customHeight="1" x14ac:dyDescent="0.25">
      <c r="A265" s="32" t="s">
        <v>180</v>
      </c>
      <c r="B265" s="18" t="s">
        <v>40</v>
      </c>
      <c r="C265" s="19" t="s">
        <v>8</v>
      </c>
      <c r="D265" s="19" t="s">
        <v>18</v>
      </c>
      <c r="E265" s="26" t="s">
        <v>365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672457.8</v>
      </c>
      <c r="J265" s="9"/>
      <c r="K265" s="9"/>
    </row>
    <row r="266" spans="1:15" ht="19.8" customHeight="1" x14ac:dyDescent="0.25">
      <c r="A266" s="32" t="s">
        <v>181</v>
      </c>
      <c r="B266" s="18" t="s">
        <v>40</v>
      </c>
      <c r="C266" s="19" t="s">
        <v>8</v>
      </c>
      <c r="D266" s="19" t="s">
        <v>18</v>
      </c>
      <c r="E266" s="26" t="s">
        <v>365</v>
      </c>
      <c r="F266" s="20" t="s">
        <v>48</v>
      </c>
      <c r="G266" s="9" t="e">
        <f>#REF!+G267</f>
        <v>#REF!</v>
      </c>
      <c r="H266" s="9" t="e">
        <f>#REF!+H267</f>
        <v>#REF!</v>
      </c>
      <c r="I266" s="9">
        <f>672457.8</f>
        <v>672457.8</v>
      </c>
      <c r="J266" s="9"/>
      <c r="K266" s="9"/>
    </row>
    <row r="267" spans="1:15" ht="20.399999999999999" x14ac:dyDescent="0.25">
      <c r="A267" s="3" t="s">
        <v>367</v>
      </c>
      <c r="B267" s="18" t="s">
        <v>40</v>
      </c>
      <c r="C267" s="19" t="s">
        <v>8</v>
      </c>
      <c r="D267" s="19" t="s">
        <v>18</v>
      </c>
      <c r="E267" s="26" t="s">
        <v>366</v>
      </c>
      <c r="F267" s="20"/>
      <c r="G267" s="9"/>
      <c r="H267" s="9"/>
      <c r="I267" s="9">
        <f>I268</f>
        <v>288196.19999999995</v>
      </c>
      <c r="J267" s="9"/>
      <c r="K267" s="9"/>
    </row>
    <row r="268" spans="1:15" ht="13.2" customHeight="1" x14ac:dyDescent="0.25">
      <c r="A268" s="32" t="s">
        <v>180</v>
      </c>
      <c r="B268" s="18" t="s">
        <v>40</v>
      </c>
      <c r="C268" s="19" t="s">
        <v>8</v>
      </c>
      <c r="D268" s="19" t="s">
        <v>18</v>
      </c>
      <c r="E268" s="26" t="s">
        <v>366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288196.19999999995</v>
      </c>
      <c r="J268" s="9"/>
      <c r="K268" s="9"/>
    </row>
    <row r="269" spans="1:15" ht="19.8" customHeight="1" x14ac:dyDescent="0.25">
      <c r="A269" s="32" t="s">
        <v>181</v>
      </c>
      <c r="B269" s="18" t="s">
        <v>40</v>
      </c>
      <c r="C269" s="19" t="s">
        <v>8</v>
      </c>
      <c r="D269" s="19" t="s">
        <v>18</v>
      </c>
      <c r="E269" s="26" t="s">
        <v>366</v>
      </c>
      <c r="F269" s="20" t="s">
        <v>48</v>
      </c>
      <c r="G269" s="9" t="e">
        <f>#REF!+#REF!</f>
        <v>#REF!</v>
      </c>
      <c r="H269" s="9" t="e">
        <f>#REF!+#REF!</f>
        <v>#REF!</v>
      </c>
      <c r="I269" s="9">
        <f>96065.4+192130.8</f>
        <v>288196.19999999995</v>
      </c>
      <c r="J269" s="9"/>
      <c r="K269" s="9"/>
    </row>
    <row r="270" spans="1:15" ht="13.2" hidden="1" customHeight="1" x14ac:dyDescent="0.25">
      <c r="A270" s="3" t="s">
        <v>257</v>
      </c>
      <c r="B270" s="18" t="s">
        <v>40</v>
      </c>
      <c r="C270" s="19" t="s">
        <v>8</v>
      </c>
      <c r="D270" s="19" t="s">
        <v>18</v>
      </c>
      <c r="E270" s="26" t="s">
        <v>315</v>
      </c>
      <c r="F270" s="20"/>
      <c r="G270" s="9"/>
      <c r="H270" s="9"/>
      <c r="I270" s="9">
        <f>I271</f>
        <v>0</v>
      </c>
      <c r="J270" s="9"/>
      <c r="K270" s="9"/>
    </row>
    <row r="271" spans="1:15" ht="30.6" hidden="1" customHeight="1" x14ac:dyDescent="0.25">
      <c r="A271" s="32" t="s">
        <v>180</v>
      </c>
      <c r="B271" s="18" t="s">
        <v>40</v>
      </c>
      <c r="C271" s="19" t="s">
        <v>8</v>
      </c>
      <c r="D271" s="19" t="s">
        <v>18</v>
      </c>
      <c r="E271" s="26" t="s">
        <v>315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73"/>
    </row>
    <row r="272" spans="1:15" ht="27" hidden="1" customHeight="1" x14ac:dyDescent="0.25">
      <c r="A272" s="32" t="s">
        <v>181</v>
      </c>
      <c r="B272" s="18" t="s">
        <v>40</v>
      </c>
      <c r="C272" s="19" t="s">
        <v>8</v>
      </c>
      <c r="D272" s="19" t="s">
        <v>18</v>
      </c>
      <c r="E272" s="26" t="s">
        <v>315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6" ht="20.399999999999999" hidden="1" customHeight="1" x14ac:dyDescent="0.25">
      <c r="A273" s="3" t="s">
        <v>258</v>
      </c>
      <c r="B273" s="18" t="s">
        <v>40</v>
      </c>
      <c r="C273" s="19" t="s">
        <v>8</v>
      </c>
      <c r="D273" s="19" t="s">
        <v>18</v>
      </c>
      <c r="E273" s="26" t="s">
        <v>316</v>
      </c>
      <c r="F273" s="20"/>
      <c r="G273" s="9"/>
      <c r="H273" s="9"/>
      <c r="I273" s="9">
        <f>I274</f>
        <v>0</v>
      </c>
      <c r="J273" s="9"/>
      <c r="K273" s="9"/>
    </row>
    <row r="274" spans="1:16" ht="30.6" hidden="1" customHeight="1" x14ac:dyDescent="0.25">
      <c r="A274" s="32" t="s">
        <v>180</v>
      </c>
      <c r="B274" s="18" t="s">
        <v>40</v>
      </c>
      <c r="C274" s="19" t="s">
        <v>8</v>
      </c>
      <c r="D274" s="19" t="s">
        <v>18</v>
      </c>
      <c r="E274" s="26" t="s">
        <v>316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6" ht="21" hidden="1" customHeight="1" x14ac:dyDescent="0.25">
      <c r="A275" s="32" t="s">
        <v>181</v>
      </c>
      <c r="B275" s="18" t="s">
        <v>40</v>
      </c>
      <c r="C275" s="19" t="s">
        <v>8</v>
      </c>
      <c r="D275" s="19" t="s">
        <v>18</v>
      </c>
      <c r="E275" s="26" t="s">
        <v>316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6" ht="20.399999999999999" x14ac:dyDescent="0.25">
      <c r="A276" s="3" t="s">
        <v>362</v>
      </c>
      <c r="B276" s="18" t="s">
        <v>40</v>
      </c>
      <c r="C276" s="19" t="s">
        <v>8</v>
      </c>
      <c r="D276" s="19" t="s">
        <v>18</v>
      </c>
      <c r="E276" s="26" t="s">
        <v>363</v>
      </c>
      <c r="F276" s="20"/>
      <c r="G276" s="9" t="e">
        <f>G280</f>
        <v>#REF!</v>
      </c>
      <c r="H276" s="9" t="e">
        <f>H280</f>
        <v>#REF!</v>
      </c>
      <c r="I276" s="9">
        <f>I277</f>
        <v>299870</v>
      </c>
      <c r="J276" s="9"/>
      <c r="K276" s="9"/>
    </row>
    <row r="277" spans="1:16" ht="13.2" customHeight="1" x14ac:dyDescent="0.25">
      <c r="A277" s="32" t="s">
        <v>180</v>
      </c>
      <c r="B277" s="18" t="s">
        <v>40</v>
      </c>
      <c r="C277" s="19" t="s">
        <v>8</v>
      </c>
      <c r="D277" s="19" t="s">
        <v>18</v>
      </c>
      <c r="E277" s="26" t="s">
        <v>363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6" ht="20.399999999999999" customHeight="1" x14ac:dyDescent="0.25">
      <c r="A278" s="32" t="s">
        <v>181</v>
      </c>
      <c r="B278" s="18" t="s">
        <v>40</v>
      </c>
      <c r="C278" s="19" t="s">
        <v>8</v>
      </c>
      <c r="D278" s="19" t="s">
        <v>18</v>
      </c>
      <c r="E278" s="26" t="s">
        <v>363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6" x14ac:dyDescent="0.25">
      <c r="A279" s="3" t="s">
        <v>148</v>
      </c>
      <c r="B279" s="18" t="s">
        <v>40</v>
      </c>
      <c r="C279" s="19" t="s">
        <v>8</v>
      </c>
      <c r="D279" s="19" t="s">
        <v>18</v>
      </c>
      <c r="E279" s="26" t="s">
        <v>298</v>
      </c>
      <c r="F279" s="20"/>
      <c r="G279" s="9">
        <f>G282</f>
        <v>0</v>
      </c>
      <c r="H279" s="9">
        <f>H282</f>
        <v>0</v>
      </c>
      <c r="I279" s="9">
        <f>I280+I282</f>
        <v>1122652.6499999999</v>
      </c>
      <c r="J279" s="9"/>
      <c r="K279" s="9"/>
    </row>
    <row r="280" spans="1:16" ht="13.2" customHeight="1" x14ac:dyDescent="0.25">
      <c r="A280" s="32" t="s">
        <v>180</v>
      </c>
      <c r="B280" s="18" t="s">
        <v>40</v>
      </c>
      <c r="C280" s="19" t="s">
        <v>8</v>
      </c>
      <c r="D280" s="19" t="s">
        <v>18</v>
      </c>
      <c r="E280" s="26" t="s">
        <v>298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277024.84999999998</v>
      </c>
      <c r="J280" s="9"/>
      <c r="K280" s="9"/>
    </row>
    <row r="281" spans="1:16" ht="20.399999999999999" x14ac:dyDescent="0.25">
      <c r="A281" s="32" t="s">
        <v>181</v>
      </c>
      <c r="B281" s="18" t="s">
        <v>40</v>
      </c>
      <c r="C281" s="19" t="s">
        <v>8</v>
      </c>
      <c r="D281" s="19" t="s">
        <v>18</v>
      </c>
      <c r="E281" s="26" t="s">
        <v>298</v>
      </c>
      <c r="F281" s="20" t="s">
        <v>48</v>
      </c>
      <c r="G281" s="9" t="e">
        <f>#REF!+#REF!</f>
        <v>#REF!</v>
      </c>
      <c r="H281" s="9" t="e">
        <f>#REF!+#REF!</f>
        <v>#REF!</v>
      </c>
      <c r="I281" s="9">
        <f>277024.85+2679.49-2679.49</f>
        <v>277024.84999999998</v>
      </c>
      <c r="J281" s="9"/>
      <c r="K281" s="9"/>
      <c r="L281" s="84"/>
      <c r="N281" s="65"/>
      <c r="O281" s="83"/>
      <c r="P281" s="86"/>
    </row>
    <row r="282" spans="1:16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298</v>
      </c>
      <c r="F282" s="23" t="s">
        <v>19</v>
      </c>
      <c r="G282" s="9">
        <f>G283</f>
        <v>0</v>
      </c>
      <c r="H282" s="9">
        <f>H283</f>
        <v>0</v>
      </c>
      <c r="I282" s="9">
        <f>I283</f>
        <v>845627.8</v>
      </c>
      <c r="J282" s="9"/>
      <c r="K282" s="9"/>
      <c r="L282" s="84"/>
      <c r="M282" s="84"/>
      <c r="N282" s="65"/>
      <c r="O282" s="83"/>
      <c r="P282" s="86"/>
    </row>
    <row r="283" spans="1:16" x14ac:dyDescent="0.25">
      <c r="A283" s="3" t="s">
        <v>231</v>
      </c>
      <c r="B283" s="18" t="s">
        <v>40</v>
      </c>
      <c r="C283" s="19" t="s">
        <v>8</v>
      </c>
      <c r="D283" s="19" t="s">
        <v>18</v>
      </c>
      <c r="E283" s="26" t="s">
        <v>298</v>
      </c>
      <c r="F283" s="23" t="s">
        <v>81</v>
      </c>
      <c r="G283" s="9"/>
      <c r="H283" s="9"/>
      <c r="I283" s="9">
        <f>288196.2+554752.11+2679.49</f>
        <v>845627.8</v>
      </c>
      <c r="J283" s="9"/>
      <c r="K283" s="9"/>
      <c r="L283" s="73"/>
      <c r="N283" s="65"/>
      <c r="O283" s="83"/>
    </row>
    <row r="284" spans="1:16" ht="22.2" customHeight="1" x14ac:dyDescent="0.25">
      <c r="A284" s="3" t="s">
        <v>227</v>
      </c>
      <c r="B284" s="18" t="s">
        <v>40</v>
      </c>
      <c r="C284" s="19" t="s">
        <v>8</v>
      </c>
      <c r="D284" s="19" t="s">
        <v>18</v>
      </c>
      <c r="E284" s="26" t="s">
        <v>209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5350000</v>
      </c>
      <c r="J284" s="9"/>
      <c r="K284" s="9"/>
    </row>
    <row r="285" spans="1:16" ht="24" customHeight="1" x14ac:dyDescent="0.25">
      <c r="A285" s="3" t="s">
        <v>318</v>
      </c>
      <c r="B285" s="18" t="s">
        <v>40</v>
      </c>
      <c r="C285" s="18" t="s">
        <v>8</v>
      </c>
      <c r="D285" s="18" t="s">
        <v>18</v>
      </c>
      <c r="E285" s="26" t="s">
        <v>319</v>
      </c>
      <c r="F285" s="22"/>
      <c r="G285" s="9"/>
      <c r="H285" s="9"/>
      <c r="I285" s="9">
        <f>I286+I292</f>
        <v>5350000</v>
      </c>
      <c r="J285" s="9"/>
      <c r="K285" s="9"/>
    </row>
    <row r="286" spans="1:16" x14ac:dyDescent="0.25">
      <c r="A286" s="3" t="s">
        <v>232</v>
      </c>
      <c r="B286" s="18" t="s">
        <v>40</v>
      </c>
      <c r="C286" s="18" t="s">
        <v>8</v>
      </c>
      <c r="D286" s="18" t="s">
        <v>18</v>
      </c>
      <c r="E286" s="26" t="s">
        <v>356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6" x14ac:dyDescent="0.25">
      <c r="A287" s="3" t="s">
        <v>229</v>
      </c>
      <c r="B287" s="18" t="s">
        <v>40</v>
      </c>
      <c r="C287" s="18" t="s">
        <v>8</v>
      </c>
      <c r="D287" s="18" t="s">
        <v>18</v>
      </c>
      <c r="E287" s="26" t="s">
        <v>357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6" ht="13.2" customHeight="1" x14ac:dyDescent="0.25">
      <c r="A288" s="32" t="s">
        <v>180</v>
      </c>
      <c r="B288" s="18" t="s">
        <v>40</v>
      </c>
      <c r="C288" s="18" t="s">
        <v>8</v>
      </c>
      <c r="D288" s="18" t="s">
        <v>18</v>
      </c>
      <c r="E288" s="26" t="s">
        <v>357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5">
      <c r="A289" s="32" t="s">
        <v>181</v>
      </c>
      <c r="B289" s="18" t="s">
        <v>40</v>
      </c>
      <c r="C289" s="18" t="s">
        <v>8</v>
      </c>
      <c r="D289" s="18" t="s">
        <v>18</v>
      </c>
      <c r="E289" s="26" t="s">
        <v>357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317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231</v>
      </c>
      <c r="B291" s="18" t="s">
        <v>40</v>
      </c>
      <c r="C291" s="18" t="s">
        <v>8</v>
      </c>
      <c r="D291" s="18" t="s">
        <v>18</v>
      </c>
      <c r="E291" s="26" t="s">
        <v>317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232</v>
      </c>
      <c r="B292" s="18" t="s">
        <v>40</v>
      </c>
      <c r="C292" s="18" t="s">
        <v>8</v>
      </c>
      <c r="D292" s="18" t="s">
        <v>18</v>
      </c>
      <c r="E292" s="26" t="s">
        <v>320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5">
      <c r="A293" s="3" t="s">
        <v>229</v>
      </c>
      <c r="B293" s="18" t="s">
        <v>40</v>
      </c>
      <c r="C293" s="18" t="s">
        <v>8</v>
      </c>
      <c r="D293" s="18" t="s">
        <v>18</v>
      </c>
      <c r="E293" s="26" t="s">
        <v>360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</row>
    <row r="294" spans="1:12" ht="13.2" customHeight="1" x14ac:dyDescent="0.25">
      <c r="A294" s="32" t="s">
        <v>180</v>
      </c>
      <c r="B294" s="18" t="s">
        <v>40</v>
      </c>
      <c r="C294" s="18" t="s">
        <v>8</v>
      </c>
      <c r="D294" s="18" t="s">
        <v>18</v>
      </c>
      <c r="E294" s="26" t="s">
        <v>360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0.399999999999999" x14ac:dyDescent="0.25">
      <c r="A295" s="32" t="s">
        <v>181</v>
      </c>
      <c r="B295" s="18" t="s">
        <v>40</v>
      </c>
      <c r="C295" s="18" t="s">
        <v>8</v>
      </c>
      <c r="D295" s="18" t="s">
        <v>18</v>
      </c>
      <c r="E295" s="26" t="s">
        <v>360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5">
      <c r="A296" s="3" t="s">
        <v>148</v>
      </c>
      <c r="B296" s="18" t="s">
        <v>40</v>
      </c>
      <c r="C296" s="18" t="s">
        <v>8</v>
      </c>
      <c r="D296" s="18" t="s">
        <v>18</v>
      </c>
      <c r="E296" s="26" t="s">
        <v>321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321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231</v>
      </c>
      <c r="B298" s="18" t="s">
        <v>40</v>
      </c>
      <c r="C298" s="18" t="s">
        <v>8</v>
      </c>
      <c r="D298" s="18" t="s">
        <v>18</v>
      </c>
      <c r="E298" s="26" t="s">
        <v>321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218</v>
      </c>
      <c r="B299" s="16" t="s">
        <v>40</v>
      </c>
      <c r="C299" s="16" t="s">
        <v>215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72"/>
    </row>
    <row r="300" spans="1:12" ht="25.5" hidden="1" customHeight="1" x14ac:dyDescent="0.25">
      <c r="A300" s="3" t="s">
        <v>217</v>
      </c>
      <c r="B300" s="16" t="s">
        <v>40</v>
      </c>
      <c r="C300" s="16" t="s">
        <v>215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226</v>
      </c>
      <c r="B301" s="18" t="s">
        <v>40</v>
      </c>
      <c r="C301" s="18" t="s">
        <v>215</v>
      </c>
      <c r="D301" s="18" t="s">
        <v>8</v>
      </c>
      <c r="E301" s="28" t="s">
        <v>164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179</v>
      </c>
      <c r="B302" s="18" t="s">
        <v>40</v>
      </c>
      <c r="C302" s="18" t="s">
        <v>215</v>
      </c>
      <c r="D302" s="18" t="s">
        <v>8</v>
      </c>
      <c r="E302" s="28" t="s">
        <v>163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148</v>
      </c>
      <c r="B303" s="18" t="s">
        <v>40</v>
      </c>
      <c r="C303" s="18" t="s">
        <v>215</v>
      </c>
      <c r="D303" s="18" t="s">
        <v>8</v>
      </c>
      <c r="E303" s="26" t="s">
        <v>233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219</v>
      </c>
      <c r="B304" s="18" t="s">
        <v>40</v>
      </c>
      <c r="C304" s="18" t="s">
        <v>215</v>
      </c>
      <c r="D304" s="18" t="s">
        <v>8</v>
      </c>
      <c r="E304" s="28" t="s">
        <v>233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216</v>
      </c>
      <c r="B305" s="18" t="s">
        <v>40</v>
      </c>
      <c r="C305" s="18" t="s">
        <v>215</v>
      </c>
      <c r="D305" s="18" t="s">
        <v>8</v>
      </c>
      <c r="E305" s="26" t="s">
        <v>233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72"/>
    </row>
    <row r="306" spans="1:12" ht="25.5" hidden="1" customHeight="1" x14ac:dyDescent="0.25">
      <c r="A306" s="37" t="s">
        <v>181</v>
      </c>
      <c r="B306" s="18" t="s">
        <v>40</v>
      </c>
      <c r="C306" s="18" t="s">
        <v>215</v>
      </c>
      <c r="D306" s="18" t="s">
        <v>8</v>
      </c>
      <c r="E306" s="26" t="s">
        <v>233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228</v>
      </c>
      <c r="B307" s="18" t="s">
        <v>40</v>
      </c>
      <c r="C307" s="18" t="s">
        <v>215</v>
      </c>
      <c r="D307" s="18" t="s">
        <v>8</v>
      </c>
      <c r="E307" s="28" t="s">
        <v>164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210</v>
      </c>
      <c r="B308" s="18" t="s">
        <v>40</v>
      </c>
      <c r="C308" s="18" t="s">
        <v>215</v>
      </c>
      <c r="D308" s="18" t="s">
        <v>8</v>
      </c>
      <c r="E308" s="28" t="s">
        <v>163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148</v>
      </c>
      <c r="B309" s="18" t="s">
        <v>40</v>
      </c>
      <c r="C309" s="18" t="s">
        <v>215</v>
      </c>
      <c r="D309" s="18" t="s">
        <v>8</v>
      </c>
      <c r="E309" s="28" t="s">
        <v>165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216</v>
      </c>
      <c r="B311" s="18" t="s">
        <v>40</v>
      </c>
      <c r="C311" s="18" t="s">
        <v>215</v>
      </c>
      <c r="D311" s="18" t="s">
        <v>8</v>
      </c>
      <c r="E311" s="28" t="s">
        <v>165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181</v>
      </c>
      <c r="B312" s="18" t="s">
        <v>40</v>
      </c>
      <c r="C312" s="18" t="s">
        <v>215</v>
      </c>
      <c r="D312" s="18" t="s">
        <v>8</v>
      </c>
      <c r="E312" s="28" t="s">
        <v>165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5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72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187</v>
      </c>
      <c r="B315" s="18" t="s">
        <v>40</v>
      </c>
      <c r="C315" s="18" t="s">
        <v>34</v>
      </c>
      <c r="D315" s="18" t="s">
        <v>34</v>
      </c>
      <c r="E315" s="28" t="s">
        <v>166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184</v>
      </c>
      <c r="B316" s="18" t="s">
        <v>40</v>
      </c>
      <c r="C316" s="19" t="s">
        <v>34</v>
      </c>
      <c r="D316" s="19" t="s">
        <v>34</v>
      </c>
      <c r="E316" s="28" t="s">
        <v>167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148</v>
      </c>
      <c r="B317" s="18" t="s">
        <v>40</v>
      </c>
      <c r="C317" s="18" t="s">
        <v>34</v>
      </c>
      <c r="D317" s="18" t="s">
        <v>34</v>
      </c>
      <c r="E317" s="28" t="s">
        <v>170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139</v>
      </c>
      <c r="B318" s="18" t="s">
        <v>40</v>
      </c>
      <c r="C318" s="19" t="s">
        <v>34</v>
      </c>
      <c r="D318" s="19" t="s">
        <v>34</v>
      </c>
      <c r="E318" s="28" t="s">
        <v>170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170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170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138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5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220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199</v>
      </c>
      <c r="B324" s="18" t="s">
        <v>40</v>
      </c>
      <c r="C324" s="18" t="s">
        <v>34</v>
      </c>
      <c r="D324" s="18" t="s">
        <v>34</v>
      </c>
      <c r="E324" s="28" t="s">
        <v>166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168</v>
      </c>
      <c r="B325" s="18" t="s">
        <v>40</v>
      </c>
      <c r="C325" s="19" t="s">
        <v>34</v>
      </c>
      <c r="D325" s="18" t="s">
        <v>34</v>
      </c>
      <c r="E325" s="28" t="s">
        <v>167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148</v>
      </c>
      <c r="B326" s="18" t="s">
        <v>40</v>
      </c>
      <c r="C326" s="18" t="s">
        <v>34</v>
      </c>
      <c r="D326" s="18" t="s">
        <v>34</v>
      </c>
      <c r="E326" s="28" t="s">
        <v>170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182</v>
      </c>
      <c r="B327" s="18" t="s">
        <v>40</v>
      </c>
      <c r="C327" s="19" t="s">
        <v>34</v>
      </c>
      <c r="D327" s="18" t="s">
        <v>34</v>
      </c>
      <c r="E327" s="28" t="s">
        <v>170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197</v>
      </c>
      <c r="B328" s="18" t="s">
        <v>40</v>
      </c>
      <c r="C328" s="19" t="s">
        <v>34</v>
      </c>
      <c r="D328" s="18" t="s">
        <v>34</v>
      </c>
      <c r="E328" s="28" t="s">
        <v>170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193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221</v>
      </c>
      <c r="B330" s="18" t="s">
        <v>40</v>
      </c>
      <c r="C330" s="18" t="s">
        <v>34</v>
      </c>
      <c r="D330" s="18" t="s">
        <v>9</v>
      </c>
      <c r="E330" s="28" t="s">
        <v>190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196</v>
      </c>
      <c r="B331" s="18" t="s">
        <v>40</v>
      </c>
      <c r="C331" s="19" t="s">
        <v>34</v>
      </c>
      <c r="D331" s="18" t="s">
        <v>9</v>
      </c>
      <c r="E331" s="28" t="s">
        <v>191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148</v>
      </c>
      <c r="B332" s="18" t="s">
        <v>40</v>
      </c>
      <c r="C332" s="18" t="s">
        <v>34</v>
      </c>
      <c r="D332" s="18" t="s">
        <v>9</v>
      </c>
      <c r="E332" s="28" t="s">
        <v>192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182</v>
      </c>
      <c r="B333" s="18" t="s">
        <v>40</v>
      </c>
      <c r="C333" s="19" t="s">
        <v>34</v>
      </c>
      <c r="D333" s="18" t="s">
        <v>9</v>
      </c>
      <c r="E333" s="28" t="s">
        <v>192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197</v>
      </c>
      <c r="B334" s="18" t="s">
        <v>40</v>
      </c>
      <c r="C334" s="19" t="s">
        <v>34</v>
      </c>
      <c r="D334" s="18" t="s">
        <v>9</v>
      </c>
      <c r="E334" s="28" t="s">
        <v>192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138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33" t="s">
        <v>103</v>
      </c>
      <c r="B336" s="16" t="s">
        <v>40</v>
      </c>
      <c r="C336" s="24" t="s">
        <v>10</v>
      </c>
      <c r="D336" s="24"/>
      <c r="E336" s="30"/>
      <c r="F336" s="25"/>
      <c r="G336" s="8"/>
      <c r="H336" s="8"/>
      <c r="I336" s="8">
        <f>I337</f>
        <v>12291650</v>
      </c>
      <c r="J336" s="8"/>
      <c r="K336" s="8"/>
    </row>
    <row r="337" spans="1:12" x14ac:dyDescent="0.25">
      <c r="A337" s="33" t="s">
        <v>4</v>
      </c>
      <c r="B337" s="16" t="s">
        <v>40</v>
      </c>
      <c r="C337" s="24" t="s">
        <v>10</v>
      </c>
      <c r="D337" s="24" t="s">
        <v>5</v>
      </c>
      <c r="E337" s="30"/>
      <c r="F337" s="25"/>
      <c r="G337" s="8"/>
      <c r="H337" s="8"/>
      <c r="I337" s="8">
        <f>I338</f>
        <v>12291650</v>
      </c>
      <c r="J337" s="8"/>
      <c r="K337" s="8"/>
      <c r="L337" s="79"/>
    </row>
    <row r="338" spans="1:12" x14ac:dyDescent="0.25">
      <c r="A338" s="3" t="s">
        <v>230</v>
      </c>
      <c r="B338" s="18" t="s">
        <v>40</v>
      </c>
      <c r="C338" s="19" t="s">
        <v>10</v>
      </c>
      <c r="D338" s="19" t="s">
        <v>5</v>
      </c>
      <c r="E338" s="28" t="s">
        <v>166</v>
      </c>
      <c r="F338" s="22"/>
      <c r="G338" s="9" t="e">
        <f>G342</f>
        <v>#REF!</v>
      </c>
      <c r="H338" s="9" t="e">
        <f>H341+#REF!</f>
        <v>#REF!</v>
      </c>
      <c r="I338" s="9">
        <f>I340</f>
        <v>12291650</v>
      </c>
      <c r="J338" s="9"/>
      <c r="K338" s="9"/>
    </row>
    <row r="339" spans="1:12" ht="13.5" customHeight="1" x14ac:dyDescent="0.25">
      <c r="A339" s="3" t="s">
        <v>260</v>
      </c>
      <c r="B339" s="18" t="s">
        <v>40</v>
      </c>
      <c r="C339" s="18" t="s">
        <v>10</v>
      </c>
      <c r="D339" s="18" t="s">
        <v>5</v>
      </c>
      <c r="E339" s="26" t="s">
        <v>322</v>
      </c>
      <c r="F339" s="22"/>
      <c r="G339" s="9"/>
      <c r="H339" s="9"/>
      <c r="I339" s="9">
        <f>I340</f>
        <v>12291650</v>
      </c>
      <c r="J339" s="9"/>
      <c r="K339" s="9"/>
    </row>
    <row r="340" spans="1:12" ht="13.2" customHeight="1" x14ac:dyDescent="0.25">
      <c r="A340" s="3" t="s">
        <v>278</v>
      </c>
      <c r="B340" s="18" t="s">
        <v>40</v>
      </c>
      <c r="C340" s="19" t="s">
        <v>10</v>
      </c>
      <c r="D340" s="19" t="s">
        <v>5</v>
      </c>
      <c r="E340" s="28" t="s">
        <v>323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12291650</v>
      </c>
      <c r="J340" s="39"/>
      <c r="K340" s="39"/>
    </row>
    <row r="341" spans="1:12" x14ac:dyDescent="0.25">
      <c r="A341" s="3" t="s">
        <v>169</v>
      </c>
      <c r="B341" s="18" t="s">
        <v>40</v>
      </c>
      <c r="C341" s="19" t="s">
        <v>10</v>
      </c>
      <c r="D341" s="19" t="s">
        <v>5</v>
      </c>
      <c r="E341" s="28" t="s">
        <v>324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71"/>
    </row>
    <row r="342" spans="1:12" ht="20.399999999999999" x14ac:dyDescent="0.25">
      <c r="A342" s="32" t="s">
        <v>182</v>
      </c>
      <c r="B342" s="18" t="s">
        <v>40</v>
      </c>
      <c r="C342" s="19" t="s">
        <v>10</v>
      </c>
      <c r="D342" s="19" t="s">
        <v>5</v>
      </c>
      <c r="E342" s="28" t="s">
        <v>324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71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324</v>
      </c>
      <c r="F343" s="23" t="s">
        <v>67</v>
      </c>
      <c r="G343" s="12" t="e">
        <f>#REF!</f>
        <v>#REF!</v>
      </c>
      <c r="H343" s="12" t="e">
        <f>#REF!</f>
        <v>#REF!</v>
      </c>
      <c r="I343" s="12">
        <f>10117450+50000+525000</f>
        <v>10692450</v>
      </c>
      <c r="J343" s="10"/>
      <c r="K343" s="10"/>
      <c r="L343" s="71"/>
    </row>
    <row r="344" spans="1:12" ht="30.6" hidden="1" x14ac:dyDescent="0.25">
      <c r="A344" s="3" t="s">
        <v>251</v>
      </c>
      <c r="B344" s="18" t="s">
        <v>40</v>
      </c>
      <c r="C344" s="19" t="s">
        <v>10</v>
      </c>
      <c r="D344" s="19" t="s">
        <v>5</v>
      </c>
      <c r="E344" s="28" t="s">
        <v>250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71"/>
    </row>
    <row r="345" spans="1:12" ht="20.399999999999999" hidden="1" x14ac:dyDescent="0.25">
      <c r="A345" s="32" t="s">
        <v>182</v>
      </c>
      <c r="B345" s="18" t="s">
        <v>40</v>
      </c>
      <c r="C345" s="19" t="s">
        <v>10</v>
      </c>
      <c r="D345" s="19" t="s">
        <v>5</v>
      </c>
      <c r="E345" s="28" t="s">
        <v>250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71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250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71"/>
    </row>
    <row r="347" spans="1:12" ht="20.399999999999999" x14ac:dyDescent="0.25">
      <c r="A347" s="3" t="s">
        <v>254</v>
      </c>
      <c r="B347" s="18" t="s">
        <v>40</v>
      </c>
      <c r="C347" s="19" t="s">
        <v>10</v>
      </c>
      <c r="D347" s="19" t="s">
        <v>5</v>
      </c>
      <c r="E347" s="28" t="s">
        <v>325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71"/>
    </row>
    <row r="348" spans="1:12" ht="20.399999999999999" x14ac:dyDescent="0.25">
      <c r="A348" s="32" t="s">
        <v>182</v>
      </c>
      <c r="B348" s="18" t="s">
        <v>40</v>
      </c>
      <c r="C348" s="19" t="s">
        <v>10</v>
      </c>
      <c r="D348" s="19" t="s">
        <v>5</v>
      </c>
      <c r="E348" s="28" t="s">
        <v>325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325</v>
      </c>
      <c r="F349" s="23" t="s">
        <v>67</v>
      </c>
      <c r="G349" s="12" t="e">
        <f>#REF!</f>
        <v>#REF!</v>
      </c>
      <c r="H349" s="12" t="e">
        <f>#REF!</f>
        <v>#REF!</v>
      </c>
      <c r="I349" s="12">
        <v>1094200</v>
      </c>
      <c r="J349" s="10"/>
      <c r="K349" s="10"/>
    </row>
    <row r="350" spans="1:12" ht="24" hidden="1" customHeight="1" x14ac:dyDescent="0.25">
      <c r="A350" s="3" t="s">
        <v>206</v>
      </c>
      <c r="B350" s="18" t="s">
        <v>40</v>
      </c>
      <c r="C350" s="19" t="s">
        <v>10</v>
      </c>
      <c r="D350" s="19" t="s">
        <v>5</v>
      </c>
      <c r="E350" s="28" t="s">
        <v>326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182</v>
      </c>
      <c r="B351" s="18" t="s">
        <v>40</v>
      </c>
      <c r="C351" s="19" t="s">
        <v>10</v>
      </c>
      <c r="D351" s="19" t="s">
        <v>5</v>
      </c>
      <c r="E351" s="28" t="s">
        <v>326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72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326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8" x14ac:dyDescent="0.25">
      <c r="A353" s="32" t="s">
        <v>150</v>
      </c>
      <c r="B353" s="18" t="s">
        <v>40</v>
      </c>
      <c r="C353" s="19" t="s">
        <v>10</v>
      </c>
      <c r="D353" s="19" t="s">
        <v>5</v>
      </c>
      <c r="E353" s="28" t="s">
        <v>327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505000</v>
      </c>
      <c r="J353" s="10"/>
      <c r="K353" s="10"/>
    </row>
    <row r="354" spans="1:18" ht="20.399999999999999" x14ac:dyDescent="0.25">
      <c r="A354" s="32" t="s">
        <v>182</v>
      </c>
      <c r="B354" s="18" t="s">
        <v>40</v>
      </c>
      <c r="C354" s="19" t="s">
        <v>10</v>
      </c>
      <c r="D354" s="19" t="s">
        <v>5</v>
      </c>
      <c r="E354" s="28" t="s">
        <v>327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505000</v>
      </c>
      <c r="J354" s="10"/>
      <c r="K354" s="10"/>
    </row>
    <row r="355" spans="1:18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327</v>
      </c>
      <c r="F355" s="23" t="s">
        <v>67</v>
      </c>
      <c r="G355" s="12" t="e">
        <f>#REF!</f>
        <v>#REF!</v>
      </c>
      <c r="H355" s="12" t="e">
        <f>#REF!</f>
        <v>#REF!</v>
      </c>
      <c r="I355" s="12">
        <f>50000+25000+50000+380000</f>
        <v>505000</v>
      </c>
      <c r="J355" s="10"/>
      <c r="K355" s="10"/>
    </row>
    <row r="356" spans="1:18" s="13" customFormat="1" ht="23.25" hidden="1" customHeight="1" x14ac:dyDescent="0.25">
      <c r="A356" s="33" t="s">
        <v>241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  <c r="L356" s="73"/>
      <c r="M356" s="73"/>
      <c r="N356" s="45"/>
      <c r="O356" s="45"/>
      <c r="P356" s="45"/>
      <c r="Q356" s="45"/>
      <c r="R356" s="45"/>
    </row>
    <row r="357" spans="1:18" s="13" customFormat="1" ht="26.25" hidden="1" customHeight="1" x14ac:dyDescent="0.25">
      <c r="A357" s="57" t="s">
        <v>242</v>
      </c>
      <c r="B357" s="58">
        <v>650</v>
      </c>
      <c r="C357" s="16" t="s">
        <v>9</v>
      </c>
      <c r="D357" s="16" t="s">
        <v>34</v>
      </c>
      <c r="E357" s="59"/>
      <c r="F357" s="58"/>
      <c r="G357" s="60">
        <v>32027.7</v>
      </c>
      <c r="H357" s="60">
        <v>32027.7</v>
      </c>
      <c r="I357" s="60">
        <f t="shared" si="42"/>
        <v>0</v>
      </c>
      <c r="J357" s="9"/>
      <c r="K357" s="9"/>
      <c r="L357" s="73"/>
      <c r="M357" s="73"/>
      <c r="N357" s="45"/>
      <c r="O357" s="45"/>
      <c r="P357" s="45"/>
      <c r="Q357" s="45"/>
      <c r="R357" s="45"/>
    </row>
    <row r="358" spans="1:18" s="13" customFormat="1" ht="30.6" hidden="1" x14ac:dyDescent="0.25">
      <c r="A358" s="48" t="s">
        <v>225</v>
      </c>
      <c r="B358" s="18">
        <v>650</v>
      </c>
      <c r="C358" s="18" t="s">
        <v>9</v>
      </c>
      <c r="D358" s="18" t="s">
        <v>34</v>
      </c>
      <c r="E358" s="28" t="s">
        <v>154</v>
      </c>
      <c r="F358" s="50"/>
      <c r="G358" s="51">
        <v>32027.7</v>
      </c>
      <c r="H358" s="51">
        <v>32027.7</v>
      </c>
      <c r="I358" s="51">
        <f t="shared" si="42"/>
        <v>0</v>
      </c>
      <c r="J358" s="9"/>
      <c r="K358" s="9"/>
      <c r="L358" s="73"/>
      <c r="M358" s="73"/>
      <c r="N358" s="45"/>
      <c r="O358" s="45"/>
      <c r="P358" s="45"/>
      <c r="Q358" s="45"/>
      <c r="R358" s="45"/>
    </row>
    <row r="359" spans="1:18" s="13" customFormat="1" ht="20.399999999999999" hidden="1" x14ac:dyDescent="0.25">
      <c r="A359" s="48" t="s">
        <v>155</v>
      </c>
      <c r="B359" s="18">
        <v>650</v>
      </c>
      <c r="C359" s="18" t="s">
        <v>9</v>
      </c>
      <c r="D359" s="18" t="s">
        <v>34</v>
      </c>
      <c r="E359" s="28" t="s">
        <v>243</v>
      </c>
      <c r="F359" s="50"/>
      <c r="G359" s="51">
        <v>32027.7</v>
      </c>
      <c r="H359" s="51">
        <v>32027.7</v>
      </c>
      <c r="I359" s="51">
        <f t="shared" si="42"/>
        <v>0</v>
      </c>
      <c r="J359" s="9"/>
      <c r="K359" s="9"/>
      <c r="L359" s="73"/>
      <c r="M359" s="73"/>
      <c r="N359" s="45"/>
      <c r="O359" s="45"/>
      <c r="P359" s="45"/>
      <c r="Q359" s="45"/>
      <c r="R359" s="45"/>
    </row>
    <row r="360" spans="1:18" s="13" customFormat="1" ht="40.799999999999997" hidden="1" x14ac:dyDescent="0.25">
      <c r="A360" s="48" t="s">
        <v>244</v>
      </c>
      <c r="B360" s="18">
        <v>650</v>
      </c>
      <c r="C360" s="18" t="s">
        <v>9</v>
      </c>
      <c r="D360" s="18" t="s">
        <v>34</v>
      </c>
      <c r="E360" s="28" t="s">
        <v>245</v>
      </c>
      <c r="F360" s="50"/>
      <c r="G360" s="51">
        <v>32027.7</v>
      </c>
      <c r="H360" s="51">
        <v>32027.7</v>
      </c>
      <c r="I360" s="51">
        <f t="shared" si="42"/>
        <v>0</v>
      </c>
      <c r="J360" s="9"/>
      <c r="K360" s="9"/>
      <c r="L360" s="73"/>
      <c r="M360" s="73"/>
      <c r="N360" s="45"/>
      <c r="O360" s="45"/>
      <c r="P360" s="45"/>
      <c r="Q360" s="45"/>
      <c r="R360" s="45"/>
    </row>
    <row r="361" spans="1:18" s="13" customFormat="1" ht="12" hidden="1" customHeight="1" x14ac:dyDescent="0.25">
      <c r="A361" s="48" t="s">
        <v>216</v>
      </c>
      <c r="B361" s="18">
        <v>650</v>
      </c>
      <c r="C361" s="18" t="s">
        <v>9</v>
      </c>
      <c r="D361" s="18" t="s">
        <v>34</v>
      </c>
      <c r="E361" s="28" t="s">
        <v>245</v>
      </c>
      <c r="F361" s="20" t="s">
        <v>46</v>
      </c>
      <c r="G361" s="51">
        <v>32027.7</v>
      </c>
      <c r="H361" s="51">
        <v>32027.7</v>
      </c>
      <c r="I361" s="51">
        <f t="shared" si="42"/>
        <v>0</v>
      </c>
      <c r="J361" s="9"/>
      <c r="K361" s="9"/>
      <c r="L361" s="73"/>
      <c r="M361" s="73"/>
      <c r="N361" s="45"/>
      <c r="O361" s="45"/>
      <c r="P361" s="45"/>
      <c r="Q361" s="45"/>
      <c r="R361" s="45"/>
    </row>
    <row r="362" spans="1:18" s="13" customFormat="1" ht="20.399999999999999" hidden="1" x14ac:dyDescent="0.25">
      <c r="A362" s="48" t="s">
        <v>181</v>
      </c>
      <c r="B362" s="18">
        <v>650</v>
      </c>
      <c r="C362" s="18" t="s">
        <v>9</v>
      </c>
      <c r="D362" s="18" t="s">
        <v>34</v>
      </c>
      <c r="E362" s="28" t="s">
        <v>245</v>
      </c>
      <c r="F362" s="20" t="s">
        <v>48</v>
      </c>
      <c r="G362" s="51">
        <v>32027.7</v>
      </c>
      <c r="H362" s="51">
        <v>32027.7</v>
      </c>
      <c r="I362" s="51">
        <v>0</v>
      </c>
      <c r="J362" s="9"/>
      <c r="K362" s="9"/>
      <c r="L362" s="73"/>
      <c r="M362" s="73"/>
      <c r="N362" s="45"/>
      <c r="O362" s="45"/>
      <c r="P362" s="45"/>
      <c r="Q362" s="45"/>
      <c r="R362" s="45"/>
    </row>
    <row r="363" spans="1:18" s="13" customFormat="1" x14ac:dyDescent="0.25">
      <c r="A363" s="33" t="s">
        <v>29</v>
      </c>
      <c r="B363" s="16" t="s">
        <v>40</v>
      </c>
      <c r="C363" s="16" t="s">
        <v>30</v>
      </c>
      <c r="D363" s="19"/>
      <c r="E363" s="28"/>
      <c r="F363" s="20"/>
      <c r="G363" s="11" t="e">
        <f>#REF!</f>
        <v>#REF!</v>
      </c>
      <c r="H363" s="11" t="e">
        <f>H364</f>
        <v>#REF!</v>
      </c>
      <c r="I363" s="11">
        <f>I364+I371</f>
        <v>465828</v>
      </c>
      <c r="J363" s="9"/>
      <c r="K363" s="9"/>
      <c r="L363" s="73"/>
      <c r="M363" s="73"/>
      <c r="N363" s="45"/>
      <c r="O363" s="45"/>
      <c r="P363" s="45"/>
      <c r="Q363" s="45"/>
      <c r="R363" s="45"/>
    </row>
    <row r="364" spans="1:18" s="13" customFormat="1" x14ac:dyDescent="0.25">
      <c r="A364" s="57" t="s">
        <v>92</v>
      </c>
      <c r="B364" s="100">
        <v>650</v>
      </c>
      <c r="C364" s="24" t="s">
        <v>30</v>
      </c>
      <c r="D364" s="24" t="s">
        <v>5</v>
      </c>
      <c r="E364" s="59"/>
      <c r="F364" s="58"/>
      <c r="G364" s="60" t="e">
        <f>G368</f>
        <v>#REF!</v>
      </c>
      <c r="H364" s="60" t="e">
        <f>H368</f>
        <v>#REF!</v>
      </c>
      <c r="I364" s="60">
        <f>I368</f>
        <v>465828</v>
      </c>
      <c r="J364" s="9"/>
      <c r="K364" s="9"/>
      <c r="L364" s="79"/>
      <c r="M364" s="73"/>
      <c r="N364" s="45"/>
      <c r="O364" s="45"/>
      <c r="P364" s="45"/>
      <c r="Q364" s="45"/>
      <c r="R364" s="45"/>
    </row>
    <row r="365" spans="1:18" s="13" customFormat="1" ht="20.399999999999999" x14ac:dyDescent="0.25">
      <c r="A365" s="48" t="s">
        <v>222</v>
      </c>
      <c r="B365" s="61">
        <v>650</v>
      </c>
      <c r="C365" s="19" t="s">
        <v>30</v>
      </c>
      <c r="D365" s="19" t="s">
        <v>5</v>
      </c>
      <c r="E365" s="28" t="s">
        <v>142</v>
      </c>
      <c r="F365" s="50"/>
      <c r="G365" s="51" t="e">
        <f>G368</f>
        <v>#REF!</v>
      </c>
      <c r="H365" s="51" t="e">
        <f>H368</f>
        <v>#REF!</v>
      </c>
      <c r="I365" s="51">
        <f>I368</f>
        <v>465828</v>
      </c>
      <c r="J365" s="9"/>
      <c r="K365" s="9"/>
      <c r="L365" s="73"/>
      <c r="M365" s="73"/>
      <c r="N365" s="45"/>
      <c r="O365" s="45"/>
      <c r="P365" s="45"/>
      <c r="Q365" s="45"/>
      <c r="R365" s="45"/>
    </row>
    <row r="366" spans="1:18" s="13" customFormat="1" x14ac:dyDescent="0.25">
      <c r="A366" s="3" t="s">
        <v>260</v>
      </c>
      <c r="B366" s="18" t="s">
        <v>40</v>
      </c>
      <c r="C366" s="18" t="s">
        <v>30</v>
      </c>
      <c r="D366" s="18" t="s">
        <v>5</v>
      </c>
      <c r="E366" s="26" t="s">
        <v>261</v>
      </c>
      <c r="F366" s="22"/>
      <c r="G366" s="9"/>
      <c r="H366" s="9"/>
      <c r="I366" s="9">
        <f>I367</f>
        <v>465828</v>
      </c>
      <c r="J366" s="9"/>
      <c r="K366" s="9"/>
      <c r="L366" s="73"/>
      <c r="M366" s="73"/>
      <c r="N366" s="45"/>
      <c r="O366" s="45"/>
      <c r="P366" s="45"/>
      <c r="Q366" s="45"/>
      <c r="R366" s="45"/>
    </row>
    <row r="367" spans="1:18" s="13" customFormat="1" ht="20.399999999999999" x14ac:dyDescent="0.25">
      <c r="A367" s="48" t="s">
        <v>344</v>
      </c>
      <c r="B367" s="61">
        <v>650</v>
      </c>
      <c r="C367" s="19" t="s">
        <v>30</v>
      </c>
      <c r="D367" s="19" t="s">
        <v>5</v>
      </c>
      <c r="E367" s="28" t="s">
        <v>263</v>
      </c>
      <c r="F367" s="50"/>
      <c r="G367" s="51" t="e">
        <f>#REF!</f>
        <v>#REF!</v>
      </c>
      <c r="H367" s="51" t="e">
        <f>#REF!</f>
        <v>#REF!</v>
      </c>
      <c r="I367" s="51">
        <f>I368</f>
        <v>465828</v>
      </c>
      <c r="J367" s="9"/>
      <c r="K367" s="9"/>
      <c r="L367" s="73"/>
      <c r="M367" s="73"/>
      <c r="N367" s="45"/>
      <c r="O367" s="45"/>
      <c r="P367" s="45"/>
      <c r="Q367" s="45"/>
      <c r="R367" s="45"/>
    </row>
    <row r="368" spans="1:18" s="13" customFormat="1" x14ac:dyDescent="0.25">
      <c r="A368" s="48" t="s">
        <v>172</v>
      </c>
      <c r="B368" s="61">
        <v>650</v>
      </c>
      <c r="C368" s="19" t="s">
        <v>30</v>
      </c>
      <c r="D368" s="19" t="s">
        <v>5</v>
      </c>
      <c r="E368" s="28" t="s">
        <v>329</v>
      </c>
      <c r="F368" s="50"/>
      <c r="G368" s="51" t="e">
        <f>#REF!</f>
        <v>#REF!</v>
      </c>
      <c r="H368" s="51" t="e">
        <f>#REF!</f>
        <v>#REF!</v>
      </c>
      <c r="I368" s="51">
        <f>I369</f>
        <v>465828</v>
      </c>
      <c r="J368" s="9"/>
      <c r="K368" s="9"/>
      <c r="L368" s="73"/>
      <c r="M368" s="73"/>
      <c r="N368" s="45"/>
      <c r="O368" s="45"/>
      <c r="P368" s="45"/>
      <c r="Q368" s="45"/>
      <c r="R368" s="45"/>
    </row>
    <row r="369" spans="1:18" s="13" customFormat="1" x14ac:dyDescent="0.25">
      <c r="A369" s="48" t="s">
        <v>73</v>
      </c>
      <c r="B369" s="61">
        <v>650</v>
      </c>
      <c r="C369" s="19" t="s">
        <v>30</v>
      </c>
      <c r="D369" s="19" t="s">
        <v>5</v>
      </c>
      <c r="E369" s="28" t="s">
        <v>329</v>
      </c>
      <c r="F369" s="20" t="s">
        <v>74</v>
      </c>
      <c r="G369" s="51"/>
      <c r="H369" s="51" t="e">
        <f>#REF!</f>
        <v>#REF!</v>
      </c>
      <c r="I369" s="51">
        <f>I370</f>
        <v>465828</v>
      </c>
      <c r="J369" s="9"/>
      <c r="K369" s="9"/>
      <c r="L369" s="73"/>
      <c r="M369" s="73"/>
      <c r="N369" s="45"/>
      <c r="O369" s="45"/>
      <c r="P369" s="45"/>
      <c r="Q369" s="45"/>
      <c r="R369" s="45"/>
    </row>
    <row r="370" spans="1:18" s="13" customFormat="1" ht="14.25" customHeight="1" x14ac:dyDescent="0.25">
      <c r="A370" s="48" t="s">
        <v>75</v>
      </c>
      <c r="B370" s="61">
        <v>650</v>
      </c>
      <c r="C370" s="19" t="s">
        <v>30</v>
      </c>
      <c r="D370" s="19" t="s">
        <v>5</v>
      </c>
      <c r="E370" s="28" t="s">
        <v>329</v>
      </c>
      <c r="F370" s="20" t="s">
        <v>76</v>
      </c>
      <c r="G370" s="51"/>
      <c r="H370" s="51" t="e">
        <f>#REF!</f>
        <v>#REF!</v>
      </c>
      <c r="I370" s="51">
        <v>465828</v>
      </c>
      <c r="J370" s="9"/>
      <c r="K370" s="9"/>
      <c r="L370" s="73"/>
      <c r="M370" s="73"/>
      <c r="N370" s="45"/>
      <c r="O370" s="45"/>
      <c r="P370" s="45"/>
      <c r="Q370" s="45"/>
      <c r="R370" s="45"/>
    </row>
    <row r="371" spans="1:18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  <c r="L371" s="73"/>
      <c r="M371" s="73"/>
      <c r="N371" s="45"/>
      <c r="O371" s="45"/>
      <c r="P371" s="45"/>
      <c r="Q371" s="45"/>
      <c r="R371" s="45"/>
    </row>
    <row r="372" spans="1:18" s="13" customFormat="1" ht="20.399999999999999" hidden="1" x14ac:dyDescent="0.25">
      <c r="A372" s="48" t="s">
        <v>222</v>
      </c>
      <c r="B372" s="50">
        <v>650</v>
      </c>
      <c r="C372" s="19" t="s">
        <v>30</v>
      </c>
      <c r="D372" s="18" t="s">
        <v>18</v>
      </c>
      <c r="E372" s="28" t="s">
        <v>142</v>
      </c>
      <c r="F372" s="50"/>
      <c r="G372" s="51" t="e">
        <f>G373</f>
        <v>#REF!</v>
      </c>
      <c r="H372" s="51" t="e">
        <f>H373</f>
        <v>#REF!</v>
      </c>
      <c r="I372" s="51">
        <f>I373</f>
        <v>0</v>
      </c>
      <c r="J372" s="9"/>
      <c r="K372" s="9"/>
      <c r="L372" s="73"/>
      <c r="M372" s="73"/>
      <c r="N372" s="45"/>
      <c r="O372" s="45"/>
      <c r="P372" s="45"/>
      <c r="Q372" s="45"/>
      <c r="R372" s="45"/>
    </row>
    <row r="373" spans="1:18" s="13" customFormat="1" hidden="1" x14ac:dyDescent="0.25">
      <c r="A373" s="48" t="s">
        <v>171</v>
      </c>
      <c r="B373" s="18" t="s">
        <v>40</v>
      </c>
      <c r="C373" s="19" t="s">
        <v>30</v>
      </c>
      <c r="D373" s="19" t="s">
        <v>18</v>
      </c>
      <c r="E373" s="28" t="s">
        <v>174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  <c r="L373" s="73"/>
      <c r="M373" s="73"/>
      <c r="N373" s="45"/>
      <c r="O373" s="45"/>
      <c r="P373" s="45"/>
      <c r="Q373" s="45"/>
      <c r="R373" s="45"/>
    </row>
    <row r="374" spans="1:18" s="13" customFormat="1" hidden="1" x14ac:dyDescent="0.25">
      <c r="A374" s="48" t="s">
        <v>173</v>
      </c>
      <c r="B374" s="18" t="s">
        <v>40</v>
      </c>
      <c r="C374" s="19" t="s">
        <v>30</v>
      </c>
      <c r="D374" s="19" t="s">
        <v>18</v>
      </c>
      <c r="E374" s="28" t="s">
        <v>175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  <c r="L374" s="73"/>
      <c r="M374" s="73"/>
      <c r="N374" s="45"/>
      <c r="O374" s="45"/>
      <c r="P374" s="45"/>
      <c r="Q374" s="45"/>
      <c r="R374" s="45"/>
    </row>
    <row r="375" spans="1:18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175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  <c r="L375" s="73"/>
      <c r="M375" s="73"/>
      <c r="N375" s="45"/>
      <c r="O375" s="45"/>
      <c r="P375" s="45"/>
      <c r="Q375" s="45"/>
      <c r="R375" s="45"/>
    </row>
    <row r="376" spans="1:18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175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  <c r="L376" s="73"/>
      <c r="M376" s="73"/>
      <c r="N376" s="45"/>
      <c r="O376" s="45"/>
      <c r="P376" s="45"/>
      <c r="Q376" s="45"/>
      <c r="R376" s="45"/>
    </row>
    <row r="377" spans="1:18" s="13" customFormat="1" ht="20.399999999999999" hidden="1" x14ac:dyDescent="0.25">
      <c r="A377" s="3" t="s">
        <v>224</v>
      </c>
      <c r="B377" s="50">
        <v>650</v>
      </c>
      <c r="C377" s="19" t="s">
        <v>30</v>
      </c>
      <c r="D377" s="18" t="s">
        <v>18</v>
      </c>
      <c r="E377" s="28" t="s">
        <v>147</v>
      </c>
      <c r="F377" s="50"/>
      <c r="G377" s="51" t="e">
        <f>G379</f>
        <v>#REF!</v>
      </c>
      <c r="H377" s="51" t="e">
        <f>H379</f>
        <v>#REF!</v>
      </c>
      <c r="I377" s="51">
        <f>I379</f>
        <v>0</v>
      </c>
      <c r="J377" s="9"/>
      <c r="K377" s="9"/>
      <c r="L377" s="73"/>
      <c r="M377" s="73"/>
      <c r="N377" s="45"/>
      <c r="O377" s="45"/>
      <c r="P377" s="45"/>
      <c r="Q377" s="45"/>
      <c r="R377" s="45"/>
    </row>
    <row r="378" spans="1:18" hidden="1" x14ac:dyDescent="0.25">
      <c r="A378" s="3" t="s">
        <v>260</v>
      </c>
      <c r="B378" s="18" t="s">
        <v>40</v>
      </c>
      <c r="C378" s="19" t="s">
        <v>30</v>
      </c>
      <c r="D378" s="19" t="s">
        <v>18</v>
      </c>
      <c r="E378" s="28" t="s">
        <v>146</v>
      </c>
      <c r="F378" s="50"/>
      <c r="G378" s="51"/>
      <c r="H378" s="51"/>
      <c r="I378" s="51">
        <f>I379</f>
        <v>0</v>
      </c>
      <c r="J378" s="9"/>
      <c r="K378" s="9"/>
    </row>
    <row r="379" spans="1:18" hidden="1" x14ac:dyDescent="0.25">
      <c r="A379" s="3" t="s">
        <v>330</v>
      </c>
      <c r="B379" s="18" t="s">
        <v>40</v>
      </c>
      <c r="C379" s="19" t="s">
        <v>30</v>
      </c>
      <c r="D379" s="19" t="s">
        <v>18</v>
      </c>
      <c r="E379" s="28" t="s">
        <v>145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8" ht="22.2" hidden="1" customHeight="1" x14ac:dyDescent="0.25">
      <c r="A380" s="3" t="s">
        <v>148</v>
      </c>
      <c r="B380" s="18" t="s">
        <v>40</v>
      </c>
      <c r="C380" s="19" t="s">
        <v>30</v>
      </c>
      <c r="D380" s="19" t="s">
        <v>18</v>
      </c>
      <c r="E380" s="28" t="s">
        <v>240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8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240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8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240</v>
      </c>
      <c r="F382" s="20" t="s">
        <v>90</v>
      </c>
      <c r="G382" s="9"/>
      <c r="H382" s="9"/>
      <c r="I382" s="9">
        <v>0</v>
      </c>
      <c r="J382" s="9"/>
      <c r="K382" s="9"/>
    </row>
    <row r="383" spans="1:18" x14ac:dyDescent="0.25">
      <c r="A383" s="33" t="s">
        <v>343</v>
      </c>
      <c r="B383" s="16" t="s">
        <v>40</v>
      </c>
      <c r="C383" s="101" t="s">
        <v>39</v>
      </c>
      <c r="D383" s="101"/>
      <c r="E383" s="102"/>
      <c r="F383" s="103"/>
      <c r="G383" s="10" t="e">
        <f>G384</f>
        <v>#REF!</v>
      </c>
      <c r="H383" s="10" t="e">
        <f>H384</f>
        <v>#REF!</v>
      </c>
      <c r="I383" s="10">
        <f>I384+I407</f>
        <v>11751650</v>
      </c>
      <c r="J383" s="10"/>
      <c r="K383" s="10"/>
    </row>
    <row r="384" spans="1:18" x14ac:dyDescent="0.25">
      <c r="A384" s="33" t="s">
        <v>38</v>
      </c>
      <c r="B384" s="16" t="s">
        <v>40</v>
      </c>
      <c r="C384" s="24" t="s">
        <v>39</v>
      </c>
      <c r="D384" s="24" t="s">
        <v>5</v>
      </c>
      <c r="E384" s="30"/>
      <c r="F384" s="25"/>
      <c r="G384" s="8" t="e">
        <f>G385+G397</f>
        <v>#REF!</v>
      </c>
      <c r="H384" s="8" t="e">
        <f>H385+H397</f>
        <v>#REF!</v>
      </c>
      <c r="I384" s="8">
        <f>I385</f>
        <v>11751650</v>
      </c>
      <c r="J384" s="8"/>
      <c r="K384" s="8"/>
      <c r="L384" s="79"/>
    </row>
    <row r="385" spans="1:18" ht="20.399999999999999" x14ac:dyDescent="0.25">
      <c r="A385" s="3" t="s">
        <v>234</v>
      </c>
      <c r="B385" s="18" t="s">
        <v>40</v>
      </c>
      <c r="C385" s="18" t="s">
        <v>39</v>
      </c>
      <c r="D385" s="18" t="s">
        <v>5</v>
      </c>
      <c r="E385" s="28" t="s">
        <v>176</v>
      </c>
      <c r="F385" s="22"/>
      <c r="G385" s="9" t="e">
        <f>G389</f>
        <v>#REF!</v>
      </c>
      <c r="H385" s="9" t="e">
        <f>H388+#REF!</f>
        <v>#REF!</v>
      </c>
      <c r="I385" s="9">
        <f>I387</f>
        <v>11751650</v>
      </c>
      <c r="J385" s="9"/>
      <c r="K385" s="9"/>
      <c r="L385" s="71"/>
    </row>
    <row r="386" spans="1:18" ht="13.5" customHeight="1" x14ac:dyDescent="0.25">
      <c r="A386" s="3" t="s">
        <v>260</v>
      </c>
      <c r="B386" s="18" t="s">
        <v>40</v>
      </c>
      <c r="C386" s="18" t="s">
        <v>39</v>
      </c>
      <c r="D386" s="18" t="s">
        <v>5</v>
      </c>
      <c r="E386" s="26" t="s">
        <v>328</v>
      </c>
      <c r="F386" s="22"/>
      <c r="G386" s="9"/>
      <c r="H386" s="9"/>
      <c r="I386" s="9">
        <f>I387</f>
        <v>11751650</v>
      </c>
      <c r="J386" s="9"/>
      <c r="K386" s="9"/>
      <c r="L386" s="71"/>
    </row>
    <row r="387" spans="1:18" ht="20.399999999999999" x14ac:dyDescent="0.25">
      <c r="A387" s="3" t="s">
        <v>279</v>
      </c>
      <c r="B387" s="18" t="s">
        <v>40</v>
      </c>
      <c r="C387" s="18" t="s">
        <v>39</v>
      </c>
      <c r="D387" s="18" t="s">
        <v>5</v>
      </c>
      <c r="E387" s="28" t="s">
        <v>331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11751650</v>
      </c>
      <c r="J387" s="39"/>
      <c r="K387" s="39"/>
      <c r="L387" s="71"/>
    </row>
    <row r="388" spans="1:18" ht="12.6" customHeight="1" x14ac:dyDescent="0.25">
      <c r="A388" s="3" t="s">
        <v>169</v>
      </c>
      <c r="B388" s="18" t="s">
        <v>40</v>
      </c>
      <c r="C388" s="18" t="s">
        <v>39</v>
      </c>
      <c r="D388" s="18" t="s">
        <v>5</v>
      </c>
      <c r="E388" s="28" t="s">
        <v>332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10403550</v>
      </c>
      <c r="J388" s="39"/>
      <c r="K388" s="39"/>
      <c r="L388" s="71"/>
    </row>
    <row r="389" spans="1:18" ht="19.95" customHeight="1" x14ac:dyDescent="0.25">
      <c r="A389" s="32" t="s">
        <v>182</v>
      </c>
      <c r="B389" s="18" t="s">
        <v>40</v>
      </c>
      <c r="C389" s="18" t="s">
        <v>39</v>
      </c>
      <c r="D389" s="18" t="s">
        <v>5</v>
      </c>
      <c r="E389" s="28" t="s">
        <v>332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10403550</v>
      </c>
      <c r="J389" s="9"/>
      <c r="K389" s="9"/>
      <c r="L389" s="71"/>
    </row>
    <row r="390" spans="1:18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332</v>
      </c>
      <c r="F390" s="23" t="s">
        <v>67</v>
      </c>
      <c r="G390" s="12" t="e">
        <f>G394</f>
        <v>#REF!</v>
      </c>
      <c r="H390" s="12" t="e">
        <f>H394</f>
        <v>#REF!</v>
      </c>
      <c r="I390" s="12">
        <f>10353550+50000</f>
        <v>10403550</v>
      </c>
      <c r="J390" s="10"/>
      <c r="K390" s="10"/>
      <c r="L390" s="71"/>
    </row>
    <row r="391" spans="1:18" ht="30.6" x14ac:dyDescent="0.25">
      <c r="A391" s="3" t="s">
        <v>252</v>
      </c>
      <c r="B391" s="18" t="s">
        <v>40</v>
      </c>
      <c r="C391" s="18" t="s">
        <v>39</v>
      </c>
      <c r="D391" s="18" t="s">
        <v>5</v>
      </c>
      <c r="E391" s="28" t="s">
        <v>333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71"/>
    </row>
    <row r="392" spans="1:18" ht="20.399999999999999" x14ac:dyDescent="0.25">
      <c r="A392" s="32" t="s">
        <v>182</v>
      </c>
      <c r="B392" s="18" t="s">
        <v>40</v>
      </c>
      <c r="C392" s="18" t="s">
        <v>39</v>
      </c>
      <c r="D392" s="18" t="s">
        <v>5</v>
      </c>
      <c r="E392" s="28" t="s">
        <v>333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8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333</v>
      </c>
      <c r="F393" s="23" t="s">
        <v>67</v>
      </c>
      <c r="G393" s="12" t="e">
        <f>G394</f>
        <v>#REF!</v>
      </c>
      <c r="H393" s="12" t="e">
        <f>H394</f>
        <v>#REF!</v>
      </c>
      <c r="I393" s="12">
        <v>948100</v>
      </c>
      <c r="J393" s="10"/>
      <c r="K393" s="10"/>
    </row>
    <row r="394" spans="1:18" ht="20.399999999999999" hidden="1" x14ac:dyDescent="0.25">
      <c r="A394" s="3" t="s">
        <v>206</v>
      </c>
      <c r="B394" s="18" t="s">
        <v>40</v>
      </c>
      <c r="C394" s="18" t="s">
        <v>39</v>
      </c>
      <c r="D394" s="18" t="s">
        <v>5</v>
      </c>
      <c r="E394" s="28" t="s">
        <v>334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8" ht="20.399999999999999" hidden="1" x14ac:dyDescent="0.25">
      <c r="A395" s="32" t="s">
        <v>182</v>
      </c>
      <c r="B395" s="18" t="s">
        <v>40</v>
      </c>
      <c r="C395" s="18" t="s">
        <v>39</v>
      </c>
      <c r="D395" s="18" t="s">
        <v>5</v>
      </c>
      <c r="E395" s="28" t="s">
        <v>334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8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334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73"/>
      <c r="M396" s="73"/>
      <c r="N396" s="45"/>
      <c r="O396" s="45"/>
      <c r="P396" s="45"/>
      <c r="Q396" s="45"/>
      <c r="R396" s="45"/>
    </row>
    <row r="397" spans="1:18" s="13" customFormat="1" x14ac:dyDescent="0.25">
      <c r="A397" s="32" t="s">
        <v>150</v>
      </c>
      <c r="B397" s="18" t="s">
        <v>40</v>
      </c>
      <c r="C397" s="18" t="s">
        <v>39</v>
      </c>
      <c r="D397" s="18" t="s">
        <v>5</v>
      </c>
      <c r="E397" s="28" t="s">
        <v>335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400000</v>
      </c>
      <c r="J397" s="10"/>
      <c r="K397" s="10"/>
      <c r="N397" s="82"/>
      <c r="O397" s="73"/>
      <c r="P397" s="45"/>
      <c r="Q397" s="45"/>
      <c r="R397" s="45"/>
    </row>
    <row r="398" spans="1:18" s="13" customFormat="1" ht="20.399999999999999" x14ac:dyDescent="0.25">
      <c r="A398" s="32" t="s">
        <v>182</v>
      </c>
      <c r="B398" s="18" t="s">
        <v>40</v>
      </c>
      <c r="C398" s="18" t="s">
        <v>39</v>
      </c>
      <c r="D398" s="18" t="s">
        <v>5</v>
      </c>
      <c r="E398" s="28" t="s">
        <v>335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400000</v>
      </c>
      <c r="J398" s="10"/>
      <c r="K398" s="10"/>
      <c r="N398" s="73"/>
      <c r="O398" s="73"/>
      <c r="P398" s="45"/>
      <c r="Q398" s="45"/>
      <c r="R398" s="45"/>
    </row>
    <row r="399" spans="1:18" s="13" customFormat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335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400000</v>
      </c>
      <c r="J399" s="10"/>
      <c r="K399" s="10"/>
      <c r="L399" s="81"/>
      <c r="M399" s="73"/>
      <c r="N399" s="81"/>
      <c r="O399" s="73"/>
      <c r="P399" s="45"/>
      <c r="Q399" s="45"/>
      <c r="R399" s="45"/>
    </row>
    <row r="400" spans="1:18" s="13" customFormat="1" ht="20.399999999999999" hidden="1" x14ac:dyDescent="0.25">
      <c r="A400" s="6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  <c r="L400" s="73"/>
      <c r="M400" s="73"/>
      <c r="N400" s="73"/>
      <c r="O400" s="73"/>
      <c r="P400" s="45"/>
      <c r="Q400" s="45"/>
      <c r="R400" s="45"/>
    </row>
    <row r="401" spans="1:18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  <c r="L401" s="73"/>
      <c r="M401" s="73"/>
      <c r="N401" s="73"/>
      <c r="O401" s="73"/>
      <c r="P401" s="45"/>
      <c r="Q401" s="45"/>
      <c r="R401" s="45"/>
    </row>
    <row r="402" spans="1:18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  <c r="N402" s="65"/>
      <c r="O402" s="65"/>
    </row>
    <row r="403" spans="1:18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  <c r="N403" s="65"/>
      <c r="O403" s="65"/>
    </row>
    <row r="404" spans="1:18" ht="51" hidden="1" x14ac:dyDescent="0.25">
      <c r="A404" s="3" t="s">
        <v>135</v>
      </c>
      <c r="B404" s="18" t="s">
        <v>40</v>
      </c>
      <c r="C404" s="18" t="s">
        <v>80</v>
      </c>
      <c r="D404" s="18" t="s">
        <v>18</v>
      </c>
      <c r="E404" s="28" t="s">
        <v>136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  <c r="N404" s="65"/>
      <c r="O404" s="65"/>
    </row>
    <row r="405" spans="1:18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137</v>
      </c>
      <c r="F405" s="23" t="s">
        <v>19</v>
      </c>
      <c r="G405" s="9"/>
      <c r="H405" s="9"/>
      <c r="I405" s="9">
        <f>I406</f>
        <v>0</v>
      </c>
      <c r="J405" s="9"/>
      <c r="K405" s="9"/>
      <c r="N405" s="65"/>
      <c r="O405" s="65"/>
    </row>
    <row r="406" spans="1:18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137</v>
      </c>
      <c r="F406" s="20" t="s">
        <v>81</v>
      </c>
      <c r="G406" s="9"/>
      <c r="H406" s="9"/>
      <c r="I406" s="9">
        <f>50000-50000</f>
        <v>0</v>
      </c>
      <c r="J406" s="9"/>
      <c r="K406" s="9"/>
      <c r="N406" s="65"/>
      <c r="O406" s="65"/>
    </row>
    <row r="407" spans="1:18" hidden="1" x14ac:dyDescent="0.25">
      <c r="A407" s="33" t="s">
        <v>194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  <c r="N407" s="65"/>
      <c r="O407" s="65"/>
    </row>
    <row r="408" spans="1:18" ht="22.5" hidden="1" customHeight="1" x14ac:dyDescent="0.25">
      <c r="A408" s="3" t="s">
        <v>234</v>
      </c>
      <c r="B408" s="18" t="s">
        <v>40</v>
      </c>
      <c r="C408" s="18" t="s">
        <v>39</v>
      </c>
      <c r="D408" s="18" t="s">
        <v>6</v>
      </c>
      <c r="E408" s="28" t="s">
        <v>176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  <c r="N408" s="65"/>
      <c r="O408" s="65"/>
    </row>
    <row r="409" spans="1:18" ht="20.399999999999999" hidden="1" x14ac:dyDescent="0.25">
      <c r="A409" s="3" t="s">
        <v>198</v>
      </c>
      <c r="B409" s="18" t="s">
        <v>40</v>
      </c>
      <c r="C409" s="18" t="s">
        <v>39</v>
      </c>
      <c r="D409" s="18" t="s">
        <v>6</v>
      </c>
      <c r="E409" s="28" t="s">
        <v>177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  <c r="N409" s="65"/>
      <c r="O409" s="65"/>
    </row>
    <row r="410" spans="1:18" hidden="1" x14ac:dyDescent="0.25">
      <c r="A410" s="32" t="s">
        <v>150</v>
      </c>
      <c r="B410" s="18" t="s">
        <v>40</v>
      </c>
      <c r="C410" s="18" t="s">
        <v>39</v>
      </c>
      <c r="D410" s="18" t="s">
        <v>6</v>
      </c>
      <c r="E410" s="28" t="s">
        <v>178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M410" s="78"/>
      <c r="N410" s="65"/>
      <c r="O410" s="78"/>
    </row>
    <row r="411" spans="1:18" ht="20.399999999999999" hidden="1" x14ac:dyDescent="0.25">
      <c r="A411" s="3" t="s">
        <v>216</v>
      </c>
      <c r="B411" s="18" t="s">
        <v>40</v>
      </c>
      <c r="C411" s="18" t="s">
        <v>39</v>
      </c>
      <c r="D411" s="18" t="s">
        <v>6</v>
      </c>
      <c r="E411" s="28" t="s">
        <v>178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N411" s="65"/>
      <c r="O411" s="65"/>
    </row>
    <row r="412" spans="1:18" ht="20.399999999999999" hidden="1" x14ac:dyDescent="0.25">
      <c r="A412" s="37" t="s">
        <v>181</v>
      </c>
      <c r="B412" s="18" t="s">
        <v>40</v>
      </c>
      <c r="C412" s="18" t="s">
        <v>39</v>
      </c>
      <c r="D412" s="18" t="s">
        <v>6</v>
      </c>
      <c r="E412" s="28" t="s">
        <v>178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M412" s="78"/>
      <c r="N412" s="65"/>
      <c r="O412" s="78"/>
    </row>
    <row r="413" spans="1:18" hidden="1" x14ac:dyDescent="0.25">
      <c r="A413" s="32" t="s">
        <v>207</v>
      </c>
      <c r="B413" s="18" t="s">
        <v>40</v>
      </c>
      <c r="C413" s="18" t="s">
        <v>39</v>
      </c>
      <c r="D413" s="18" t="s">
        <v>6</v>
      </c>
      <c r="E413" s="28" t="s">
        <v>178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  <c r="N413" s="65"/>
      <c r="O413" s="65"/>
    </row>
    <row r="414" spans="1:18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178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  <c r="N414" s="65"/>
      <c r="O414" s="65"/>
    </row>
    <row r="415" spans="1:18" x14ac:dyDescent="0.25">
      <c r="A415" s="33" t="s">
        <v>13</v>
      </c>
      <c r="B415" s="63"/>
      <c r="C415" s="64"/>
      <c r="D415" s="64"/>
      <c r="E415" s="52"/>
      <c r="F415" s="25"/>
      <c r="G415" s="8"/>
      <c r="H415" s="8"/>
      <c r="I415" s="8">
        <f>I17+I104+I118+I161+I206+I299+I313+I336+I356+I363+I383+I322</f>
        <v>56811893.450000003</v>
      </c>
      <c r="J415" s="8">
        <f>J104+J136+J295</f>
        <v>860500</v>
      </c>
      <c r="K415" s="8">
        <f>K118+K307+K299+K284</f>
        <v>15708.869999999999</v>
      </c>
      <c r="N415" s="65"/>
      <c r="O415" s="65"/>
    </row>
    <row r="416" spans="1:18" x14ac:dyDescent="0.25">
      <c r="A416" s="35"/>
      <c r="E416" s="31"/>
      <c r="I416" s="15"/>
      <c r="N416" s="65"/>
      <c r="O416" s="65"/>
    </row>
    <row r="417" spans="1:15" x14ac:dyDescent="0.25">
      <c r="A417" s="35"/>
      <c r="E417" s="31"/>
      <c r="I417" s="15"/>
      <c r="L417" s="73"/>
      <c r="N417" s="73"/>
      <c r="O417" s="65"/>
    </row>
    <row r="418" spans="1:15" x14ac:dyDescent="0.25">
      <c r="A418" s="35"/>
      <c r="E418" s="31"/>
      <c r="I418" s="46"/>
      <c r="N418" s="65"/>
      <c r="O418" s="65"/>
    </row>
    <row r="419" spans="1:15" x14ac:dyDescent="0.25">
      <c r="A419" s="35"/>
      <c r="E419" s="31"/>
      <c r="I419" s="21"/>
      <c r="N419" s="65"/>
      <c r="O419" s="65"/>
    </row>
    <row r="420" spans="1:15" x14ac:dyDescent="0.25">
      <c r="A420" s="35"/>
      <c r="E420" s="31"/>
      <c r="I420" s="21"/>
    </row>
    <row r="421" spans="1:15" x14ac:dyDescent="0.25">
      <c r="A421" s="35"/>
      <c r="E421" s="31"/>
      <c r="I421" s="21"/>
    </row>
    <row r="422" spans="1:15" x14ac:dyDescent="0.25">
      <c r="A422" s="35"/>
      <c r="E422" s="31"/>
      <c r="I422" s="21"/>
    </row>
    <row r="423" spans="1:15" x14ac:dyDescent="0.25">
      <c r="A423" s="35"/>
      <c r="E423" s="31"/>
      <c r="I423" s="21"/>
    </row>
    <row r="424" spans="1:15" x14ac:dyDescent="0.25">
      <c r="A424" s="35"/>
      <c r="E424" s="31"/>
      <c r="I424" s="21"/>
    </row>
    <row r="425" spans="1:15" x14ac:dyDescent="0.25">
      <c r="A425" s="35"/>
      <c r="E425" s="31"/>
      <c r="I425" s="21"/>
    </row>
    <row r="426" spans="1:15" x14ac:dyDescent="0.25">
      <c r="A426" s="35"/>
      <c r="E426" s="31"/>
      <c r="I426" s="21"/>
    </row>
    <row r="427" spans="1:15" x14ac:dyDescent="0.25">
      <c r="A427" s="35"/>
      <c r="E427" s="31"/>
      <c r="I427" s="21"/>
    </row>
    <row r="428" spans="1:15" x14ac:dyDescent="0.25">
      <c r="A428" s="35"/>
      <c r="E428" s="31"/>
      <c r="I428" s="21"/>
    </row>
    <row r="429" spans="1:15" x14ac:dyDescent="0.25">
      <c r="A429" s="35"/>
      <c r="E429" s="31"/>
      <c r="I429" s="21"/>
    </row>
    <row r="430" spans="1:15" x14ac:dyDescent="0.25">
      <c r="A430" s="35"/>
      <c r="E430" s="31"/>
      <c r="I430" s="21"/>
    </row>
    <row r="431" spans="1:15" x14ac:dyDescent="0.25">
      <c r="A431" s="35"/>
      <c r="E431" s="31"/>
      <c r="I431" s="21"/>
    </row>
    <row r="432" spans="1:15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C13:C14"/>
    <mergeCell ref="D13:D14"/>
    <mergeCell ref="A11:K11"/>
    <mergeCell ref="B13:B14"/>
    <mergeCell ref="A13:A14"/>
    <mergeCell ref="G13:G14"/>
    <mergeCell ref="H13:H14"/>
    <mergeCell ref="P281:P282"/>
    <mergeCell ref="J13:K13"/>
    <mergeCell ref="E13:E14"/>
    <mergeCell ref="F13:F14"/>
    <mergeCell ref="I13:I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2025-06-19T10:34:06Z</cp:lastPrinted>
  <dcterms:created xsi:type="dcterms:W3CDTF">2006-11-09T04:14:19Z</dcterms:created>
  <dcterms:modified xsi:type="dcterms:W3CDTF">2025-06-23T11:28:35Z</dcterms:modified>
</cp:coreProperties>
</file>